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atletskisavez-my.sharepoint.com/personal/marko_ristov_sas_rs/Documents/Desktop/KANCELARIJA ZA TAKMIČENJA SAS/TAKMIČENJA/3. INTERNATIONAL COMPETITIONS/4. SAS/BIM/10. BIM 2025/SEKTOR TAKMIČENJE/BILTEN 1.5/"/>
    </mc:Choice>
  </mc:AlternateContent>
  <xr:revisionPtr revIDLastSave="4139" documentId="11_F25DC773A252ABDACC10486F31DA40245ADE58EF" xr6:coauthVersionLast="47" xr6:coauthVersionMax="47" xr10:uidLastSave="{45B74C36-F448-4283-8E31-620016EC95E8}"/>
  <bookViews>
    <workbookView minimized="1" xWindow="120" yWindow="3060" windowWidth="21600" windowHeight="11232" xr2:uid="{00000000-000D-0000-FFFF-FFFF00000000}"/>
  </bookViews>
  <sheets>
    <sheet name="CRTT - Call Room" sheetId="13" r:id="rId1"/>
    <sheet name="ATHLETE CR" sheetId="16" r:id="rId2"/>
    <sheet name="START LIST" sheetId="17" r:id="rId3"/>
    <sheet name="MEETING RECORDS" sheetId="18" r:id="rId4"/>
    <sheet name="VEZE" sheetId="1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" i="13" l="1"/>
  <c r="M4" i="13" s="1"/>
  <c r="N4" i="13" s="1"/>
  <c r="O4" i="13" s="1"/>
  <c r="P4" i="13" s="1"/>
  <c r="D31" i="13"/>
  <c r="D30" i="13"/>
  <c r="D29" i="13"/>
  <c r="D28" i="13"/>
  <c r="D27" i="13"/>
  <c r="D26" i="13"/>
  <c r="D25" i="13"/>
  <c r="D24" i="13"/>
  <c r="D23" i="13"/>
  <c r="D22" i="13"/>
  <c r="D21" i="13"/>
  <c r="D20" i="13"/>
  <c r="D12" i="13"/>
  <c r="D13" i="13"/>
  <c r="D14" i="13"/>
  <c r="D15" i="13"/>
  <c r="D16" i="13"/>
  <c r="D17" i="13"/>
  <c r="D11" i="13"/>
  <c r="D5" i="13"/>
  <c r="D6" i="13"/>
  <c r="D7" i="13"/>
  <c r="D8" i="13"/>
  <c r="D9" i="13"/>
  <c r="D4" i="13"/>
  <c r="E31" i="13"/>
  <c r="E30" i="13"/>
  <c r="E29" i="13"/>
  <c r="E28" i="13"/>
  <c r="E26" i="13"/>
  <c r="E25" i="13"/>
  <c r="E23" i="13"/>
  <c r="E22" i="13"/>
  <c r="E21" i="13"/>
  <c r="E20" i="13"/>
  <c r="E17" i="13"/>
  <c r="E16" i="13"/>
  <c r="E15" i="13"/>
  <c r="E14" i="13"/>
  <c r="E13" i="13"/>
  <c r="E12" i="13"/>
  <c r="E11" i="13"/>
  <c r="E9" i="13"/>
  <c r="E8" i="13"/>
  <c r="E7" i="13"/>
  <c r="E6" i="13"/>
  <c r="E5" i="13"/>
  <c r="E4" i="13"/>
  <c r="H4" i="13"/>
  <c r="Q34" i="13" l="1"/>
  <c r="Q33" i="13"/>
  <c r="J8" i="13"/>
  <c r="I8" i="13" s="1"/>
  <c r="H8" i="13" s="1"/>
  <c r="J7" i="13"/>
  <c r="I7" i="13" s="1"/>
  <c r="H7" i="13" s="1"/>
  <c r="J6" i="13"/>
  <c r="I6" i="13" s="1"/>
  <c r="H6" i="13" s="1"/>
  <c r="J5" i="13"/>
  <c r="I5" i="13" s="1"/>
  <c r="H5" i="13" s="1"/>
  <c r="J21" i="13"/>
  <c r="I21" i="13" s="1"/>
  <c r="J24" i="13"/>
  <c r="I24" i="13" s="1"/>
  <c r="H24" i="13" s="1"/>
  <c r="J25" i="13"/>
  <c r="I25" i="13" s="1"/>
  <c r="H25" i="13" s="1"/>
  <c r="J27" i="13"/>
  <c r="I27" i="13" s="1"/>
  <c r="H27" i="13" s="1"/>
  <c r="J28" i="13"/>
  <c r="I28" i="13" s="1"/>
  <c r="H28" i="13" s="1"/>
  <c r="J29" i="13"/>
  <c r="I29" i="13" s="1"/>
  <c r="H29" i="13" s="1"/>
  <c r="J23" i="13"/>
  <c r="I23" i="13" s="1"/>
  <c r="H23" i="13" s="1"/>
  <c r="J22" i="13"/>
  <c r="I22" i="13" s="1"/>
  <c r="H22" i="13" s="1"/>
  <c r="J20" i="13"/>
  <c r="I20" i="13" s="1"/>
  <c r="H20" i="13" s="1"/>
  <c r="J17" i="13"/>
  <c r="I17" i="13" s="1"/>
  <c r="H17" i="13" s="1"/>
  <c r="J16" i="13"/>
  <c r="I16" i="13" s="1"/>
  <c r="H16" i="13" s="1"/>
  <c r="J15" i="13"/>
  <c r="I15" i="13" s="1"/>
  <c r="J14" i="13"/>
  <c r="I14" i="13" s="1"/>
  <c r="J12" i="13"/>
  <c r="I12" i="13" s="1"/>
  <c r="H12" i="13" s="1"/>
  <c r="J11" i="13"/>
  <c r="I11" i="13" s="1"/>
  <c r="H11" i="13" s="1"/>
  <c r="J30" i="13"/>
  <c r="I30" i="13" s="1"/>
  <c r="H30" i="13" s="1"/>
  <c r="J31" i="13"/>
  <c r="Q8" i="13"/>
  <c r="Q6" i="13"/>
  <c r="Q9" i="13"/>
  <c r="J9" i="13"/>
  <c r="I9" i="13" s="1"/>
  <c r="H9" i="13" s="1"/>
  <c r="Q7" i="13"/>
  <c r="Q5" i="13"/>
  <c r="Q4" i="13"/>
  <c r="J4" i="13"/>
  <c r="Q18" i="13"/>
  <c r="J26" i="13"/>
  <c r="I26" i="13" s="1"/>
  <c r="H26" i="13" s="1"/>
  <c r="G26" i="13" s="1"/>
  <c r="F26" i="13" s="1"/>
  <c r="I31" i="13"/>
  <c r="H31" i="13" s="1"/>
  <c r="J13" i="13"/>
  <c r="I13" i="13" s="1"/>
  <c r="Q27" i="13"/>
  <c r="Q28" i="13"/>
  <c r="Q25" i="13"/>
  <c r="Q24" i="13"/>
  <c r="Q23" i="13"/>
  <c r="Q22" i="13"/>
  <c r="Q20" i="13"/>
  <c r="Q31" i="13"/>
  <c r="Q30" i="13"/>
  <c r="Q29" i="13"/>
  <c r="Q17" i="13"/>
  <c r="Q16" i="13"/>
  <c r="Q15" i="13"/>
  <c r="Q14" i="13"/>
  <c r="Q12" i="13"/>
  <c r="Q11" i="13"/>
  <c r="Q13" i="13"/>
  <c r="G13" i="13" l="1"/>
  <c r="F13" i="13" s="1"/>
  <c r="H13" i="13"/>
  <c r="I4" i="13"/>
  <c r="G4" i="13" s="1"/>
  <c r="F4" i="13" s="1"/>
  <c r="H21" i="13"/>
  <c r="G21" i="13" s="1"/>
  <c r="F21" i="13" s="1"/>
  <c r="G5" i="13"/>
  <c r="F5" i="13" s="1"/>
  <c r="G6" i="13"/>
  <c r="F6" i="13" s="1"/>
  <c r="G7" i="13"/>
  <c r="F7" i="13" s="1"/>
  <c r="G8" i="13"/>
  <c r="F8" i="13" s="1"/>
  <c r="G9" i="13"/>
  <c r="F9" i="13" s="1"/>
  <c r="H14" i="13"/>
  <c r="G14" i="13" s="1"/>
  <c r="F14" i="13" s="1"/>
  <c r="H15" i="13"/>
  <c r="G15" i="13" s="1"/>
  <c r="F15" i="13" s="1"/>
  <c r="G16" i="13"/>
  <c r="F16" i="13" s="1"/>
  <c r="G17" i="13"/>
  <c r="F17" i="13" s="1"/>
  <c r="G12" i="13"/>
  <c r="F12" i="13" s="1"/>
  <c r="G11" i="13"/>
  <c r="F11" i="13" s="1"/>
  <c r="G25" i="13"/>
  <c r="F25" i="13" s="1"/>
  <c r="G22" i="13"/>
  <c r="F22" i="13" s="1"/>
  <c r="G20" i="13"/>
  <c r="F20" i="13" s="1"/>
  <c r="G31" i="13"/>
  <c r="F31" i="13" s="1"/>
  <c r="G30" i="13"/>
  <c r="F30" i="13" s="1"/>
  <c r="G29" i="13"/>
  <c r="F29" i="13" s="1"/>
  <c r="G28" i="13"/>
  <c r="F28" i="13" s="1"/>
  <c r="G27" i="13"/>
  <c r="F27" i="13" s="1"/>
  <c r="E27" i="13" s="1"/>
  <c r="G23" i="13"/>
  <c r="F23" i="13" s="1"/>
  <c r="G24" i="13"/>
  <c r="F24" i="13" s="1"/>
  <c r="E24" i="13" s="1"/>
  <c r="L26" i="13"/>
  <c r="M26" i="13" s="1"/>
  <c r="N26" i="13" s="1"/>
  <c r="O26" i="13" s="1"/>
  <c r="P26" i="13" s="1"/>
  <c r="Q26" i="13" s="1"/>
  <c r="L21" i="13"/>
  <c r="M21" i="13" s="1"/>
  <c r="N21" i="13" s="1"/>
  <c r="O21" i="13" s="1"/>
  <c r="P21" i="13" s="1"/>
  <c r="Q21" i="13" s="1"/>
</calcChain>
</file>

<file path=xl/sharedStrings.xml><?xml version="1.0" encoding="utf-8"?>
<sst xmlns="http://schemas.openxmlformats.org/spreadsheetml/2006/main" count="1344" uniqueCount="704">
  <si>
    <t>60m</t>
  </si>
  <si>
    <t>Long Jump</t>
  </si>
  <si>
    <t>High Jump</t>
  </si>
  <si>
    <t>Shot Put</t>
  </si>
  <si>
    <t>ROUND</t>
  </si>
  <si>
    <t>START</t>
  </si>
  <si>
    <t>FINAL</t>
  </si>
  <si>
    <t>DALJ</t>
  </si>
  <si>
    <t>EP</t>
  </si>
  <si>
    <t>KANAL 5</t>
  </si>
  <si>
    <t>KANAL 7</t>
  </si>
  <si>
    <t>KANAL 9</t>
  </si>
  <si>
    <t>KANAL 11</t>
  </si>
  <si>
    <t>EVENT</t>
  </si>
  <si>
    <t>CATEGORY</t>
  </si>
  <si>
    <t>3000m</t>
  </si>
  <si>
    <t>END</t>
  </si>
  <si>
    <t>R2</t>
  </si>
  <si>
    <t>R3</t>
  </si>
  <si>
    <t>R4</t>
  </si>
  <si>
    <t>R5</t>
  </si>
  <si>
    <t>R6</t>
  </si>
  <si>
    <t>KANAL A</t>
  </si>
  <si>
    <t>KANAL B</t>
  </si>
  <si>
    <t>KANAL C</t>
  </si>
  <si>
    <t>KANAL D</t>
  </si>
  <si>
    <t>KANAL E</t>
  </si>
  <si>
    <t>ŠEMA KOMUNIKACIJE 1
BOBI RADIO STANICE</t>
  </si>
  <si>
    <t>Šef sudija na stazi</t>
  </si>
  <si>
    <t>Sudija na stazi</t>
  </si>
  <si>
    <t>Šef maršala</t>
  </si>
  <si>
    <t>Maršala</t>
  </si>
  <si>
    <t>Šef sudija na dalju</t>
  </si>
  <si>
    <t>Sudija za odraz</t>
  </si>
  <si>
    <t>Zapisničar na kugli</t>
  </si>
  <si>
    <t>EDM kugla</t>
  </si>
  <si>
    <t>STAZA</t>
  </si>
  <si>
    <t>MARŠALI</t>
  </si>
  <si>
    <t>RUKOVODSTVO</t>
  </si>
  <si>
    <t>Marko Ristov</t>
  </si>
  <si>
    <t>Milena Petrović</t>
  </si>
  <si>
    <t>Vladimir Živković</t>
  </si>
  <si>
    <t>Jelena Stošić</t>
  </si>
  <si>
    <t>Marina Hata</t>
  </si>
  <si>
    <t>Vera Jocić</t>
  </si>
  <si>
    <t>Ivana Stibilj</t>
  </si>
  <si>
    <t>Aleksandar Stibilj</t>
  </si>
  <si>
    <t>Đorđe Savković</t>
  </si>
  <si>
    <t>Nikola Šimurina</t>
  </si>
  <si>
    <t>Vladimir Marinković</t>
  </si>
  <si>
    <t>Nemanja Vučić</t>
  </si>
  <si>
    <t>Sandra Banjac</t>
  </si>
  <si>
    <t>Uroš Vulić</t>
  </si>
  <si>
    <t>Marija Papović</t>
  </si>
  <si>
    <t>Saša Zdravković</t>
  </si>
  <si>
    <t>KUGLA / VIS</t>
  </si>
  <si>
    <t>Duško Ranđelović</t>
  </si>
  <si>
    <t>Srđan Stjepić</t>
  </si>
  <si>
    <t>TEHNIČKE</t>
  </si>
  <si>
    <t>Obezbeđenje</t>
  </si>
  <si>
    <t>Miloš Paunović</t>
  </si>
  <si>
    <t>Lekar</t>
  </si>
  <si>
    <t>Sekretar takmičenja</t>
  </si>
  <si>
    <t>Bojana Kaličanin</t>
  </si>
  <si>
    <t>Operater</t>
  </si>
  <si>
    <t>Nebojša Petrović</t>
  </si>
  <si>
    <t>Nenad Milošević</t>
  </si>
  <si>
    <t>False start</t>
  </si>
  <si>
    <t>TRKE 2</t>
  </si>
  <si>
    <t>Glavni sudija cilj</t>
  </si>
  <si>
    <t>Vesna Repić Čujić</t>
  </si>
  <si>
    <t>Glavni sudija Start</t>
  </si>
  <si>
    <t>Đoka Nikolić</t>
  </si>
  <si>
    <t>Rukovodilac takm</t>
  </si>
  <si>
    <t>Milena Acić Zarić</t>
  </si>
  <si>
    <t>ELEKTRONIKA</t>
  </si>
  <si>
    <t>Elektronika</t>
  </si>
  <si>
    <t>Glavni sudija dalj</t>
  </si>
  <si>
    <t>Glavni sudija vis</t>
  </si>
  <si>
    <t>Glavni sudija motka</t>
  </si>
  <si>
    <t>Stanica Janković</t>
  </si>
  <si>
    <t>Ivan Vrgoč</t>
  </si>
  <si>
    <t>Vladimir Rončević</t>
  </si>
  <si>
    <t>Direktor Mitinga</t>
  </si>
  <si>
    <t>Mihail Dudaš</t>
  </si>
  <si>
    <t>Petar Živić</t>
  </si>
  <si>
    <t>EP manager</t>
  </si>
  <si>
    <t>Ekran / showcall</t>
  </si>
  <si>
    <t>Bane Erdeljanović</t>
  </si>
  <si>
    <t>Svetla</t>
  </si>
  <si>
    <t>Filip Opačić</t>
  </si>
  <si>
    <t>Floor amanger</t>
  </si>
  <si>
    <t>Beka Sarić</t>
  </si>
  <si>
    <t>Direktor takmičenja</t>
  </si>
  <si>
    <t>Šef na cilju</t>
  </si>
  <si>
    <t>Slavica Milićević</t>
  </si>
  <si>
    <t>Prijemni centar</t>
  </si>
  <si>
    <t>Miodrag Jelić</t>
  </si>
  <si>
    <t>Spiker</t>
  </si>
  <si>
    <t>Anja škorić</t>
  </si>
  <si>
    <t>KANAL 13</t>
  </si>
  <si>
    <t>Duško Miličić</t>
  </si>
  <si>
    <t>Goran Maksimović</t>
  </si>
  <si>
    <t>Stefan Ristić</t>
  </si>
  <si>
    <t>Volonteri</t>
  </si>
  <si>
    <t>Ana Paunović</t>
  </si>
  <si>
    <t>TRKE 1</t>
  </si>
  <si>
    <t>TIC</t>
  </si>
  <si>
    <t>Mila Vulić</t>
  </si>
  <si>
    <t>Nikola Bilanović</t>
  </si>
  <si>
    <t>IT</t>
  </si>
  <si>
    <t>Isidora Ćulibrk</t>
  </si>
  <si>
    <t>Sudijski Delegat</t>
  </si>
  <si>
    <t>Sudijki Delegat</t>
  </si>
  <si>
    <t>TEHNIČKA SLUŽBA</t>
  </si>
  <si>
    <t>Tehnička služba</t>
  </si>
  <si>
    <t>Goran Milosavljević</t>
  </si>
  <si>
    <t>Vladimir Petošević</t>
  </si>
  <si>
    <t>KANAL 2</t>
  </si>
  <si>
    <t>MOTKA</t>
  </si>
  <si>
    <t>Šef sudija na moci</t>
  </si>
  <si>
    <t>Zapšisničar</t>
  </si>
  <si>
    <t>Sudija kod takmičara</t>
  </si>
  <si>
    <t>Ema Šabotić</t>
  </si>
  <si>
    <t>Zoran Maksimović</t>
  </si>
  <si>
    <t>Olivera Ćuća</t>
  </si>
  <si>
    <t>ŠEMA KOMUNIKACIJE 2
SAS RADIO STANICE</t>
  </si>
  <si>
    <t>Đorđe Mladenović</t>
  </si>
  <si>
    <t>KANAL F</t>
  </si>
  <si>
    <t>MEN</t>
  </si>
  <si>
    <t>WOMEN</t>
  </si>
  <si>
    <t>60m hurdles</t>
  </si>
  <si>
    <t>3Q + 2q</t>
  </si>
  <si>
    <t>OD 2024. GODINE</t>
  </si>
  <si>
    <t>CALL ROOM EXIT</t>
  </si>
  <si>
    <t>WARM-UP START</t>
  </si>
  <si>
    <t>10. BELGRADE INDOOR MEETING 2025
Belgrade, 29. January 2025.</t>
  </si>
  <si>
    <t>ATHLETE PRESENTATION</t>
  </si>
  <si>
    <t>400m</t>
  </si>
  <si>
    <t>1500m</t>
  </si>
  <si>
    <t>800m</t>
  </si>
  <si>
    <t>SF H1</t>
  </si>
  <si>
    <t>SF H2</t>
  </si>
  <si>
    <t>TECHNICAL REMARK</t>
  </si>
  <si>
    <t>OPENING CEREMONY</t>
  </si>
  <si>
    <t xml:space="preserve"> </t>
  </si>
  <si>
    <t># ATHLETES
target</t>
  </si>
  <si>
    <t>Triple jump</t>
  </si>
  <si>
    <t>National Event</t>
  </si>
  <si>
    <t>RACE B</t>
  </si>
  <si>
    <t>RACE A</t>
  </si>
  <si>
    <t>RACE C</t>
  </si>
  <si>
    <t>INTERNATIONAL PROGRAMME</t>
  </si>
  <si>
    <t>NATIONAL PROGRAMME</t>
  </si>
  <si>
    <t>INTERNATIONAL BROADCAST WINDOW START</t>
  </si>
  <si>
    <t>INTERNATIONAL BROADCAST WINDOW END</t>
  </si>
  <si>
    <t>ASMIR KOLAŠINAC "ATHLETICS GOODBYE SPEECH"</t>
  </si>
  <si>
    <t>CLOSING CEREMONY WITH ALL WINNERS</t>
  </si>
  <si>
    <t>END OF THE MEETING</t>
  </si>
  <si>
    <t>WARM-UP END</t>
  </si>
  <si>
    <t>CALL ROOM OPEN</t>
  </si>
  <si>
    <t>CALL ROOM CLOSE</t>
  </si>
  <si>
    <t>CHECK POINT
LAST CALL</t>
  </si>
  <si>
    <t>170,175,180,184,187,190, 192 + 2 cm</t>
  </si>
  <si>
    <t>Arcs: 19m i 21m</t>
  </si>
  <si>
    <t>BELGRADE INDOOR MEETING 2025</t>
  </si>
  <si>
    <t>#</t>
  </si>
  <si>
    <t>BIB</t>
  </si>
  <si>
    <t>ATHLETE</t>
  </si>
  <si>
    <t>SEX</t>
  </si>
  <si>
    <t>DOB</t>
  </si>
  <si>
    <t>COUNTRY</t>
  </si>
  <si>
    <t>PB</t>
  </si>
  <si>
    <t>SB</t>
  </si>
  <si>
    <t>Heat 1 - 60m M</t>
  </si>
  <si>
    <t>2</t>
  </si>
  <si>
    <t>ZaChaeus</t>
  </si>
  <si>
    <t>BEARD</t>
  </si>
  <si>
    <t>M</t>
  </si>
  <si>
    <t>USA</t>
  </si>
  <si>
    <t>60M</t>
  </si>
  <si>
    <t>6.54</t>
  </si>
  <si>
    <t>3</t>
  </si>
  <si>
    <t>Ali Anwar Ali</t>
  </si>
  <si>
    <t>BALUSHI</t>
  </si>
  <si>
    <t>OMA</t>
  </si>
  <si>
    <t>6.50</t>
  </si>
  <si>
    <t>6.60</t>
  </si>
  <si>
    <t>4</t>
  </si>
  <si>
    <t>Ronnie</t>
  </si>
  <si>
    <t>BAKER</t>
  </si>
  <si>
    <t>6.40</t>
  </si>
  <si>
    <t>5</t>
  </si>
  <si>
    <t>Jeff</t>
  </si>
  <si>
    <t>ERIUS</t>
  </si>
  <si>
    <t>FRA</t>
  </si>
  <si>
    <t>6.58</t>
  </si>
  <si>
    <t>6</t>
  </si>
  <si>
    <t>Rikkoi</t>
  </si>
  <si>
    <t>BRATHWAITE</t>
  </si>
  <si>
    <t>BVI</t>
  </si>
  <si>
    <t>6.52</t>
  </si>
  <si>
    <t>7</t>
  </si>
  <si>
    <t>Jan</t>
  </si>
  <si>
    <t>VOLKO</t>
  </si>
  <si>
    <t>SVK</t>
  </si>
  <si>
    <t>6.55</t>
  </si>
  <si>
    <t>8</t>
  </si>
  <si>
    <t>Aleksa</t>
  </si>
  <si>
    <t>KIJANOVIĆ</t>
  </si>
  <si>
    <t>SRB</t>
  </si>
  <si>
    <t>Heat 2 - 60m M</t>
  </si>
  <si>
    <t>1</t>
  </si>
  <si>
    <t>9</t>
  </si>
  <si>
    <t>Ebrahima</t>
  </si>
  <si>
    <t>CAMARA</t>
  </si>
  <si>
    <t>GAM</t>
  </si>
  <si>
    <t>6.63</t>
  </si>
  <si>
    <t>10</t>
  </si>
  <si>
    <t>Demek</t>
  </si>
  <si>
    <t>KEMP</t>
  </si>
  <si>
    <t>6.48</t>
  </si>
  <si>
    <t>11</t>
  </si>
  <si>
    <t>Coby</t>
  </si>
  <si>
    <t>HILTON</t>
  </si>
  <si>
    <t>6.53</t>
  </si>
  <si>
    <t>12</t>
  </si>
  <si>
    <t>Joshua</t>
  </si>
  <si>
    <t>HARTMANN</t>
  </si>
  <si>
    <t>GER</t>
  </si>
  <si>
    <t>6.56</t>
  </si>
  <si>
    <t>13</t>
  </si>
  <si>
    <t>Henrik</t>
  </si>
  <si>
    <t>LARSSON</t>
  </si>
  <si>
    <t>SWE</t>
  </si>
  <si>
    <t>14</t>
  </si>
  <si>
    <t>Raphael</t>
  </si>
  <si>
    <t>BOUJU</t>
  </si>
  <si>
    <t>NED</t>
  </si>
  <si>
    <t>6.59</t>
  </si>
  <si>
    <t>15</t>
  </si>
  <si>
    <t>Nikola</t>
  </si>
  <si>
    <t>KARAMANOLOV</t>
  </si>
  <si>
    <t>BUL</t>
  </si>
  <si>
    <t>16</t>
  </si>
  <si>
    <t>Aleksandar</t>
  </si>
  <si>
    <t>ASKOVIC</t>
  </si>
  <si>
    <t>6.73</t>
  </si>
  <si>
    <t>C - 400m M</t>
  </si>
  <si>
    <t>17</t>
  </si>
  <si>
    <t>Rok</t>
  </si>
  <si>
    <t>FERLAN</t>
  </si>
  <si>
    <t>SLO</t>
  </si>
  <si>
    <t>400M</t>
  </si>
  <si>
    <t>46.61</t>
  </si>
  <si>
    <t>48.59</t>
  </si>
  <si>
    <t>18</t>
  </si>
  <si>
    <t>Gilles</t>
  </si>
  <si>
    <t>BIRON</t>
  </si>
  <si>
    <t>46.11</t>
  </si>
  <si>
    <t>46.67</t>
  </si>
  <si>
    <t>19</t>
  </si>
  <si>
    <t>Chidi</t>
  </si>
  <si>
    <t>OKEZIE</t>
  </si>
  <si>
    <t>NGR</t>
  </si>
  <si>
    <t>46.48</t>
  </si>
  <si>
    <t>46.99</t>
  </si>
  <si>
    <t>B - 400m M</t>
  </si>
  <si>
    <t>20</t>
  </si>
  <si>
    <t>Lovro</t>
  </si>
  <si>
    <t>MESEC KOŠIR</t>
  </si>
  <si>
    <t>46.79</t>
  </si>
  <si>
    <t>47.06</t>
  </si>
  <si>
    <t>21</t>
  </si>
  <si>
    <t>Boško</t>
  </si>
  <si>
    <t>46.22</t>
  </si>
  <si>
    <t>48.13</t>
  </si>
  <si>
    <t>22</t>
  </si>
  <si>
    <t>Joao</t>
  </si>
  <si>
    <t>COELHO</t>
  </si>
  <si>
    <t>POR</t>
  </si>
  <si>
    <t>45.86</t>
  </si>
  <si>
    <t>23</t>
  </si>
  <si>
    <t>Matej</t>
  </si>
  <si>
    <t>KRSEK</t>
  </si>
  <si>
    <t>CZE</t>
  </si>
  <si>
    <t>A - 400m M</t>
  </si>
  <si>
    <t>24</t>
  </si>
  <si>
    <t>KOSTIĆ</t>
  </si>
  <si>
    <t>47.89</t>
  </si>
  <si>
    <t>48.35</t>
  </si>
  <si>
    <t>25</t>
  </si>
  <si>
    <t>Patrik Simon</t>
  </si>
  <si>
    <t>ENYINGI</t>
  </si>
  <si>
    <t>HUN</t>
  </si>
  <si>
    <t>46.54</t>
  </si>
  <si>
    <t>26</t>
  </si>
  <si>
    <t>Attila</t>
  </si>
  <si>
    <t>MOLNAR</t>
  </si>
  <si>
    <t>46.08</t>
  </si>
  <si>
    <t>27</t>
  </si>
  <si>
    <t>Brian</t>
  </si>
  <si>
    <t>FAUST</t>
  </si>
  <si>
    <t>45.47</t>
  </si>
  <si>
    <t>46.62</t>
  </si>
  <si>
    <t>1500m M</t>
  </si>
  <si>
    <t>28</t>
  </si>
  <si>
    <t>Anass</t>
  </si>
  <si>
    <t>ESSAYI</t>
  </si>
  <si>
    <t>MAR</t>
  </si>
  <si>
    <t>1500M</t>
  </si>
  <si>
    <t>3:35.02</t>
  </si>
  <si>
    <t>3:36.35</t>
  </si>
  <si>
    <t>29</t>
  </si>
  <si>
    <t>Elzan</t>
  </si>
  <si>
    <t>BIBIĆ</t>
  </si>
  <si>
    <t>3:37.84</t>
  </si>
  <si>
    <t>3:39.98</t>
  </si>
  <si>
    <t>30</t>
  </si>
  <si>
    <t>Charles</t>
  </si>
  <si>
    <t>GRETHEN</t>
  </si>
  <si>
    <t>LUX</t>
  </si>
  <si>
    <t>3:35.99</t>
  </si>
  <si>
    <t>3:40.46</t>
  </si>
  <si>
    <t>31</t>
  </si>
  <si>
    <t>Ossama</t>
  </si>
  <si>
    <t>EL KABBOURI</t>
  </si>
  <si>
    <t>ITA</t>
  </si>
  <si>
    <t>3:46.25</t>
  </si>
  <si>
    <t>3:49.06</t>
  </si>
  <si>
    <t>32</t>
  </si>
  <si>
    <t>Mathew Kipchumba</t>
  </si>
  <si>
    <t>KIPSANG</t>
  </si>
  <si>
    <t>KEN</t>
  </si>
  <si>
    <t>3:35.87</t>
  </si>
  <si>
    <t>33</t>
  </si>
  <si>
    <t>Romain</t>
  </si>
  <si>
    <t>MORNET</t>
  </si>
  <si>
    <t>3:37.22</t>
  </si>
  <si>
    <t>34</t>
  </si>
  <si>
    <t>Louis</t>
  </si>
  <si>
    <t>GILAVERT</t>
  </si>
  <si>
    <t>3:37.26</t>
  </si>
  <si>
    <t>35</t>
  </si>
  <si>
    <t>Pierrik</t>
  </si>
  <si>
    <t>JOCTEUR-MONROZIER</t>
  </si>
  <si>
    <t>3:37.64</t>
  </si>
  <si>
    <t>36</t>
  </si>
  <si>
    <t>Maciej</t>
  </si>
  <si>
    <t>WYDERKA</t>
  </si>
  <si>
    <t>POL</t>
  </si>
  <si>
    <t>3:38.49</t>
  </si>
  <si>
    <t>37</t>
  </si>
  <si>
    <t>Mike</t>
  </si>
  <si>
    <t>FOPPEN</t>
  </si>
  <si>
    <t>3:38.99</t>
  </si>
  <si>
    <t>38</t>
  </si>
  <si>
    <t>Abedin</t>
  </si>
  <si>
    <t>MUJEZINOVIĆ</t>
  </si>
  <si>
    <t>BIH</t>
  </si>
  <si>
    <t>SHOT PUT</t>
  </si>
  <si>
    <t>39</t>
  </si>
  <si>
    <t>Dino</t>
  </si>
  <si>
    <t>TUMBUL</t>
  </si>
  <si>
    <t>SPM</t>
  </si>
  <si>
    <t>18.66</t>
  </si>
  <si>
    <t>40</t>
  </si>
  <si>
    <t>Nermin</t>
  </si>
  <si>
    <t>ŠTITKOVAC</t>
  </si>
  <si>
    <t>19.48</t>
  </si>
  <si>
    <t>18.63</t>
  </si>
  <si>
    <t>41</t>
  </si>
  <si>
    <t>Kyle</t>
  </si>
  <si>
    <t>BLIGNAUT</t>
  </si>
  <si>
    <t>RSA</t>
  </si>
  <si>
    <t>21.26</t>
  </si>
  <si>
    <t>18.80</t>
  </si>
  <si>
    <t>42</t>
  </si>
  <si>
    <t>Armin</t>
  </si>
  <si>
    <t>SINANČEVIĆ</t>
  </si>
  <si>
    <t>21.88</t>
  </si>
  <si>
    <t>43</t>
  </si>
  <si>
    <t>Roger</t>
  </si>
  <si>
    <t>STEEN</t>
  </si>
  <si>
    <t>22.08</t>
  </si>
  <si>
    <t>20.02</t>
  </si>
  <si>
    <t>44</t>
  </si>
  <si>
    <t>Konrad</t>
  </si>
  <si>
    <t>BUKOWIECKI</t>
  </si>
  <si>
    <t>22.25</t>
  </si>
  <si>
    <t>20.42</t>
  </si>
  <si>
    <t>45</t>
  </si>
  <si>
    <t>Andrei Rares</t>
  </si>
  <si>
    <t>TOADER</t>
  </si>
  <si>
    <t>ROU</t>
  </si>
  <si>
    <t>21.29</t>
  </si>
  <si>
    <t>20.65</t>
  </si>
  <si>
    <t>46</t>
  </si>
  <si>
    <t>Asmir</t>
  </si>
  <si>
    <t>KOLAŠINAC</t>
  </si>
  <si>
    <t>21.58</t>
  </si>
  <si>
    <t>19.88</t>
  </si>
  <si>
    <t>LONG JUMP</t>
  </si>
  <si>
    <t>47</t>
  </si>
  <si>
    <t>Aleks</t>
  </si>
  <si>
    <t>BEZKORVAJNIJ</t>
  </si>
  <si>
    <t>LJM</t>
  </si>
  <si>
    <t>7.25</t>
  </si>
  <si>
    <t>48</t>
  </si>
  <si>
    <t>Luka</t>
  </si>
  <si>
    <t>BOŠKOVIĆ</t>
  </si>
  <si>
    <t>7.94</t>
  </si>
  <si>
    <t>7.27</t>
  </si>
  <si>
    <t>49</t>
  </si>
  <si>
    <t>Bozhidar</t>
  </si>
  <si>
    <t>SARABOYUKOV</t>
  </si>
  <si>
    <t>8.22</t>
  </si>
  <si>
    <t>50</t>
  </si>
  <si>
    <t>Filip</t>
  </si>
  <si>
    <t>PRAVDICA</t>
  </si>
  <si>
    <t>CRO</t>
  </si>
  <si>
    <t>8.35</t>
  </si>
  <si>
    <t>51</t>
  </si>
  <si>
    <t>Roko</t>
  </si>
  <si>
    <t>FARKAŠ</t>
  </si>
  <si>
    <t>8.15</t>
  </si>
  <si>
    <t>7.62</t>
  </si>
  <si>
    <t>52</t>
  </si>
  <si>
    <t>Andreas</t>
  </si>
  <si>
    <t>TRAJKOVSKI</t>
  </si>
  <si>
    <t>MKD</t>
  </si>
  <si>
    <t>7.91</t>
  </si>
  <si>
    <t>7.65</t>
  </si>
  <si>
    <t>53</t>
  </si>
  <si>
    <t>Shawn-D</t>
  </si>
  <si>
    <t>THOMPSON</t>
  </si>
  <si>
    <t>JAM</t>
  </si>
  <si>
    <t>7.66</t>
  </si>
  <si>
    <t>54</t>
  </si>
  <si>
    <t>HERDEN</t>
  </si>
  <si>
    <t>8.14</t>
  </si>
  <si>
    <t>7.71</t>
  </si>
  <si>
    <t>55</t>
  </si>
  <si>
    <t>Isaac</t>
  </si>
  <si>
    <t>GRIMES</t>
  </si>
  <si>
    <t>7.89</t>
  </si>
  <si>
    <t>56</t>
  </si>
  <si>
    <t>Lester</t>
  </si>
  <si>
    <t>LESCAY</t>
  </si>
  <si>
    <t>CUB</t>
  </si>
  <si>
    <t>57</t>
  </si>
  <si>
    <t>Simon</t>
  </si>
  <si>
    <t>BATZ</t>
  </si>
  <si>
    <t>8.18</t>
  </si>
  <si>
    <t>8.05</t>
  </si>
  <si>
    <t>58</t>
  </si>
  <si>
    <t>Thobias</t>
  </si>
  <si>
    <t>MONTLER</t>
  </si>
  <si>
    <t>8.38</t>
  </si>
  <si>
    <t>8.07</t>
  </si>
  <si>
    <t>59</t>
  </si>
  <si>
    <t>Miltiadis</t>
  </si>
  <si>
    <t>TENTOGLOU</t>
  </si>
  <si>
    <t>GRE</t>
  </si>
  <si>
    <t>8.65</t>
  </si>
  <si>
    <t>Heat 1 - 60m F</t>
  </si>
  <si>
    <t>60</t>
  </si>
  <si>
    <t>Rayniah</t>
  </si>
  <si>
    <t>JONES</t>
  </si>
  <si>
    <t>F</t>
  </si>
  <si>
    <t>60W</t>
  </si>
  <si>
    <t>7.21</t>
  </si>
  <si>
    <t>7.40</t>
  </si>
  <si>
    <t>61</t>
  </si>
  <si>
    <t>Demi</t>
  </si>
  <si>
    <t>VAN DEN WILDENBERG</t>
  </si>
  <si>
    <t>7.38</t>
  </si>
  <si>
    <t>62</t>
  </si>
  <si>
    <t>Orlann</t>
  </si>
  <si>
    <t>OLIERE OMBISSA-DZANGUE</t>
  </si>
  <si>
    <t>7.15</t>
  </si>
  <si>
    <t>7.18</t>
  </si>
  <si>
    <t>63</t>
  </si>
  <si>
    <t>Magdalena</t>
  </si>
  <si>
    <t>STEFANOWICZ</t>
  </si>
  <si>
    <t>7.19</t>
  </si>
  <si>
    <t>7.36</t>
  </si>
  <si>
    <t>64</t>
  </si>
  <si>
    <t>Boglarka</t>
  </si>
  <si>
    <t>TAKACS</t>
  </si>
  <si>
    <t>7.20</t>
  </si>
  <si>
    <t>65</t>
  </si>
  <si>
    <t>Viktoria</t>
  </si>
  <si>
    <t>FORSTER</t>
  </si>
  <si>
    <t>7.26</t>
  </si>
  <si>
    <t>66</t>
  </si>
  <si>
    <t>Jasmine</t>
  </si>
  <si>
    <t>ABRAMS</t>
  </si>
  <si>
    <t>GUY</t>
  </si>
  <si>
    <t>7.46</t>
  </si>
  <si>
    <t>Heat 2 - 60m F</t>
  </si>
  <si>
    <t>67</t>
  </si>
  <si>
    <t>Ivana</t>
  </si>
  <si>
    <t>ILIĆ</t>
  </si>
  <si>
    <t>7.35</t>
  </si>
  <si>
    <t>68</t>
  </si>
  <si>
    <t>Milana</t>
  </si>
  <si>
    <t>TIRNANIĆ</t>
  </si>
  <si>
    <t>7.33</t>
  </si>
  <si>
    <t>7.39</t>
  </si>
  <si>
    <t>69</t>
  </si>
  <si>
    <t>Rani</t>
  </si>
  <si>
    <t>ROSIUS</t>
  </si>
  <si>
    <t>BEL</t>
  </si>
  <si>
    <t>7.12</t>
  </si>
  <si>
    <t>7.28</t>
  </si>
  <si>
    <t>70</t>
  </si>
  <si>
    <t>Zaynab</t>
  </si>
  <si>
    <t>DOSSO</t>
  </si>
  <si>
    <t>7.02</t>
  </si>
  <si>
    <t>71</t>
  </si>
  <si>
    <t>Ajla</t>
  </si>
  <si>
    <t>DEL PONTE</t>
  </si>
  <si>
    <t>SUI</t>
  </si>
  <si>
    <t>7.03</t>
  </si>
  <si>
    <t>72</t>
  </si>
  <si>
    <t>Torrie</t>
  </si>
  <si>
    <t>LEWIS</t>
  </si>
  <si>
    <t>UAS</t>
  </si>
  <si>
    <t>73</t>
  </si>
  <si>
    <t>Lorene Dorcas</t>
  </si>
  <si>
    <t>BAZOLO</t>
  </si>
  <si>
    <t>7.17</t>
  </si>
  <si>
    <t>74</t>
  </si>
  <si>
    <t>Farzaneh</t>
  </si>
  <si>
    <t>FASIHI</t>
  </si>
  <si>
    <t>IRN</t>
  </si>
  <si>
    <t>7.53</t>
  </si>
  <si>
    <t>3000m F</t>
  </si>
  <si>
    <t>75</t>
  </si>
  <si>
    <t>Marissa</t>
  </si>
  <si>
    <t>DAMINK</t>
  </si>
  <si>
    <t>3000W</t>
  </si>
  <si>
    <t>9:02.44</t>
  </si>
  <si>
    <t>76</t>
  </si>
  <si>
    <t>Stella</t>
  </si>
  <si>
    <t>RUTTO</t>
  </si>
  <si>
    <t>9:08.83</t>
  </si>
  <si>
    <t>77</t>
  </si>
  <si>
    <t>Pelinsu</t>
  </si>
  <si>
    <t>SAHIN</t>
  </si>
  <si>
    <t>TUR</t>
  </si>
  <si>
    <t>9:13.18</t>
  </si>
  <si>
    <t>78</t>
  </si>
  <si>
    <t>Milica</t>
  </si>
  <si>
    <t>TOMAŠEVIĆ</t>
  </si>
  <si>
    <t>9:32.82</t>
  </si>
  <si>
    <t>79</t>
  </si>
  <si>
    <t>Mejra</t>
  </si>
  <si>
    <t>MEHMEDOVIĆ</t>
  </si>
  <si>
    <t>9:38.56</t>
  </si>
  <si>
    <t>9:48.61</t>
  </si>
  <si>
    <t>80</t>
  </si>
  <si>
    <t>Meseret</t>
  </si>
  <si>
    <t>YESHANEH</t>
  </si>
  <si>
    <t>ETH</t>
  </si>
  <si>
    <t>81</t>
  </si>
  <si>
    <t>Jana</t>
  </si>
  <si>
    <t>VAN LENT</t>
  </si>
  <si>
    <t>B - 800m F</t>
  </si>
  <si>
    <t>82</t>
  </si>
  <si>
    <t>Charlotte</t>
  </si>
  <si>
    <t>PIZZO</t>
  </si>
  <si>
    <t>800W</t>
  </si>
  <si>
    <t>2:02.18</t>
  </si>
  <si>
    <t>83</t>
  </si>
  <si>
    <t>Rachel</t>
  </si>
  <si>
    <t>PELLAUD</t>
  </si>
  <si>
    <t>2:02.27</t>
  </si>
  <si>
    <t>85</t>
  </si>
  <si>
    <t>Maša</t>
  </si>
  <si>
    <t>RAJIĆ</t>
  </si>
  <si>
    <t>2:09.22</t>
  </si>
  <si>
    <t>2:16.35</t>
  </si>
  <si>
    <t>86</t>
  </si>
  <si>
    <t>Eveline</t>
  </si>
  <si>
    <t>SAALBERG</t>
  </si>
  <si>
    <t>A - 800m F</t>
  </si>
  <si>
    <t>88</t>
  </si>
  <si>
    <t>Eloisa</t>
  </si>
  <si>
    <t>COIRO</t>
  </si>
  <si>
    <t>1:59.76</t>
  </si>
  <si>
    <t>89</t>
  </si>
  <si>
    <t>Lore</t>
  </si>
  <si>
    <t>HOFFMAN</t>
  </si>
  <si>
    <t>2:00.06</t>
  </si>
  <si>
    <t>90</t>
  </si>
  <si>
    <t>Anita</t>
  </si>
  <si>
    <t>HORVAT</t>
  </si>
  <si>
    <t>2:00.44</t>
  </si>
  <si>
    <t>91</t>
  </si>
  <si>
    <t>Prudence</t>
  </si>
  <si>
    <t>SEKGODISO</t>
  </si>
  <si>
    <t>92</t>
  </si>
  <si>
    <t>Elena</t>
  </si>
  <si>
    <t>BELLO</t>
  </si>
  <si>
    <t>2:01.45</t>
  </si>
  <si>
    <t>93</t>
  </si>
  <si>
    <t>Nina</t>
  </si>
  <si>
    <t>VUKOVIĆ</t>
  </si>
  <si>
    <t>2:01.75</t>
  </si>
  <si>
    <t>Heat 1 - 60mH F</t>
  </si>
  <si>
    <t>98</t>
  </si>
  <si>
    <t>Mia</t>
  </si>
  <si>
    <t>WILD</t>
  </si>
  <si>
    <t>60HW</t>
  </si>
  <si>
    <t>8.12</t>
  </si>
  <si>
    <t>95</t>
  </si>
  <si>
    <t>Elisa Maria</t>
  </si>
  <si>
    <t>DI LAZZARO</t>
  </si>
  <si>
    <t>8.04</t>
  </si>
  <si>
    <t>97</t>
  </si>
  <si>
    <t>Marija</t>
  </si>
  <si>
    <t>BUKVIĆ</t>
  </si>
  <si>
    <t>8.08</t>
  </si>
  <si>
    <t>87</t>
  </si>
  <si>
    <t>Nadine</t>
  </si>
  <si>
    <t>VISSER</t>
  </si>
  <si>
    <t>7.77</t>
  </si>
  <si>
    <t>105</t>
  </si>
  <si>
    <t>Reetta</t>
  </si>
  <si>
    <t>HURSKE</t>
  </si>
  <si>
    <t>FIN</t>
  </si>
  <si>
    <t>7.79</t>
  </si>
  <si>
    <t>107</t>
  </si>
  <si>
    <t>Luca</t>
  </si>
  <si>
    <t>KOZAK</t>
  </si>
  <si>
    <t>7.92</t>
  </si>
  <si>
    <t>99</t>
  </si>
  <si>
    <t>Aleksandra</t>
  </si>
  <si>
    <t>WEBSTER</t>
  </si>
  <si>
    <t>108</t>
  </si>
  <si>
    <t>Daphni</t>
  </si>
  <si>
    <t>GEORGIOU</t>
  </si>
  <si>
    <t>CYP</t>
  </si>
  <si>
    <t>8.11</t>
  </si>
  <si>
    <t>Heat 2 - 60mH F</t>
  </si>
  <si>
    <t>102</t>
  </si>
  <si>
    <t>Sofia</t>
  </si>
  <si>
    <t>IOSIFIDOU</t>
  </si>
  <si>
    <t>8.25</t>
  </si>
  <si>
    <t>94</t>
  </si>
  <si>
    <t>8.03</t>
  </si>
  <si>
    <t>109</t>
  </si>
  <si>
    <t>EMINI</t>
  </si>
  <si>
    <t>8.13</t>
  </si>
  <si>
    <t>104</t>
  </si>
  <si>
    <t>Pia</t>
  </si>
  <si>
    <t>SKRZYSZOWSKA</t>
  </si>
  <si>
    <t>7.78</t>
  </si>
  <si>
    <t>106</t>
  </si>
  <si>
    <t>Sarah</t>
  </si>
  <si>
    <t>LAVIN</t>
  </si>
  <si>
    <t>IRL</t>
  </si>
  <si>
    <t>7.90</t>
  </si>
  <si>
    <t>96</t>
  </si>
  <si>
    <t>Anja</t>
  </si>
  <si>
    <t>LUKIĆ</t>
  </si>
  <si>
    <t>100</t>
  </si>
  <si>
    <t>Maayke</t>
  </si>
  <si>
    <t>TJIN-A-LIM</t>
  </si>
  <si>
    <t>7.98</t>
  </si>
  <si>
    <t>8.20</t>
  </si>
  <si>
    <t>101</t>
  </si>
  <si>
    <t>HIGh JUMP</t>
  </si>
  <si>
    <t>110</t>
  </si>
  <si>
    <t>Fedra</t>
  </si>
  <si>
    <t>FEKETE</t>
  </si>
  <si>
    <t>HJW</t>
  </si>
  <si>
    <t>117</t>
  </si>
  <si>
    <t>Liliana</t>
  </si>
  <si>
    <t>BATORI</t>
  </si>
  <si>
    <t>1.87</t>
  </si>
  <si>
    <t>1.81</t>
  </si>
  <si>
    <t>111</t>
  </si>
  <si>
    <t>Una</t>
  </si>
  <si>
    <t>STANCEV</t>
  </si>
  <si>
    <t>ESP</t>
  </si>
  <si>
    <t>112</t>
  </si>
  <si>
    <t>MNE</t>
  </si>
  <si>
    <t>113</t>
  </si>
  <si>
    <t>Nagisa</t>
  </si>
  <si>
    <t>TAKAHASHI</t>
  </si>
  <si>
    <t>JPN</t>
  </si>
  <si>
    <t>114</t>
  </si>
  <si>
    <t>Kateryna</t>
  </si>
  <si>
    <t>TABASHNYK</t>
  </si>
  <si>
    <t>UKR</t>
  </si>
  <si>
    <t>115</t>
  </si>
  <si>
    <t>Britt</t>
  </si>
  <si>
    <t>WEERMAN</t>
  </si>
  <si>
    <t>116</t>
  </si>
  <si>
    <t>Angelina</t>
  </si>
  <si>
    <t>TOPIĆ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</si>
</sst>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\.ss"/>
    <numFmt numFmtId="165" formatCode="yyyy\-mm\-dd;@"/>
  </numFmts>
  <fonts count="3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b/>
      <sz val="11"/>
      <color rgb="FF0070C0"/>
      <name val="Calibri"/>
      <family val="2"/>
    </font>
    <font>
      <b/>
      <sz val="11"/>
      <color rgb="FFFF0000"/>
      <name val="Calibri"/>
      <family val="2"/>
    </font>
    <font>
      <b/>
      <sz val="26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Calibri"/>
      <scheme val="minor"/>
    </font>
    <font>
      <sz val="11"/>
      <color rgb="FFFF0000"/>
      <name val="Calibri"/>
      <family val="2"/>
    </font>
    <font>
      <sz val="11"/>
      <color rgb="FF0070C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3"/>
      <color rgb="FFF3F3F3"/>
      <name val="Calibri"/>
      <family val="2"/>
    </font>
    <font>
      <sz val="11"/>
      <color rgb="FFF3F3F3"/>
      <name val="Calibri"/>
      <family val="2"/>
    </font>
    <font>
      <b/>
      <sz val="11"/>
      <color rgb="FFF3F3F3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7376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CCCCCC"/>
      </left>
      <right/>
      <top style="medium">
        <color rgb="FFCCCCCC"/>
      </top>
      <bottom style="thick">
        <color rgb="FFFFFFFF"/>
      </bottom>
      <diagonal/>
    </border>
    <border>
      <left/>
      <right/>
      <top style="medium">
        <color rgb="FFCCCCCC"/>
      </top>
      <bottom style="thick">
        <color rgb="FFFFFFFF"/>
      </bottom>
      <diagonal/>
    </border>
    <border>
      <left/>
      <right style="medium">
        <color rgb="FFCCCCCC"/>
      </right>
      <top style="medium">
        <color rgb="FFCCCCCC"/>
      </top>
      <bottom style="thick">
        <color rgb="FFFFFFF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FF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999999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0" fontId="13" fillId="0" borderId="0"/>
    <xf numFmtId="0" fontId="18" fillId="0" borderId="0" applyNumberFormat="0" applyFill="0" applyBorder="0" applyAlignment="0" applyProtection="0"/>
  </cellStyleXfs>
  <cellXfs count="152">
    <xf numFmtId="0" fontId="0" fillId="0" borderId="0" xfId="0"/>
    <xf numFmtId="0" fontId="3" fillId="0" borderId="0" xfId="0" applyFont="1" applyAlignment="1">
      <alignment horizontal="center" vertical="center"/>
    </xf>
    <xf numFmtId="0" fontId="8" fillId="12" borderId="1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8" fillId="13" borderId="1" xfId="0" applyFont="1" applyFill="1" applyBorder="1" applyAlignment="1">
      <alignment horizontal="center" vertical="center"/>
    </xf>
    <xf numFmtId="0" fontId="8" fillId="12" borderId="3" xfId="0" applyFont="1" applyFill="1" applyBorder="1" applyAlignment="1">
      <alignment horizontal="center" vertical="center"/>
    </xf>
    <xf numFmtId="0" fontId="9" fillId="12" borderId="3" xfId="0" applyFont="1" applyFill="1" applyBorder="1" applyAlignment="1">
      <alignment horizontal="center" vertical="center"/>
    </xf>
    <xf numFmtId="0" fontId="9" fillId="13" borderId="3" xfId="0" applyFont="1" applyFill="1" applyBorder="1" applyAlignment="1">
      <alignment horizontal="center" vertical="center"/>
    </xf>
    <xf numFmtId="0" fontId="8" fillId="13" borderId="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Continuous" vertical="center" wrapText="1"/>
    </xf>
    <xf numFmtId="0" fontId="2" fillId="3" borderId="1" xfId="0" applyFont="1" applyFill="1" applyBorder="1" applyAlignment="1">
      <alignment horizontal="centerContinuous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64" fontId="9" fillId="12" borderId="1" xfId="0" applyNumberFormat="1" applyFont="1" applyFill="1" applyBorder="1" applyAlignment="1">
      <alignment horizontal="center" vertical="center"/>
    </xf>
    <xf numFmtId="164" fontId="8" fillId="13" borderId="1" xfId="0" applyNumberFormat="1" applyFont="1" applyFill="1" applyBorder="1" applyAlignment="1">
      <alignment horizontal="center" vertical="center"/>
    </xf>
    <xf numFmtId="164" fontId="8" fillId="12" borderId="1" xfId="0" applyNumberFormat="1" applyFont="1" applyFill="1" applyBorder="1" applyAlignment="1">
      <alignment horizontal="center" vertical="center"/>
    </xf>
    <xf numFmtId="164" fontId="9" fillId="13" borderId="1" xfId="0" applyNumberFormat="1" applyFont="1" applyFill="1" applyBorder="1" applyAlignment="1">
      <alignment horizontal="center" vertical="center"/>
    </xf>
    <xf numFmtId="164" fontId="9" fillId="12" borderId="2" xfId="0" applyNumberFormat="1" applyFont="1" applyFill="1" applyBorder="1" applyAlignment="1">
      <alignment horizontal="center" vertical="center"/>
    </xf>
    <xf numFmtId="164" fontId="8" fillId="12" borderId="2" xfId="0" applyNumberFormat="1" applyFont="1" applyFill="1" applyBorder="1" applyAlignment="1">
      <alignment horizontal="center" vertical="center"/>
    </xf>
    <xf numFmtId="164" fontId="9" fillId="13" borderId="2" xfId="0" applyNumberFormat="1" applyFont="1" applyFill="1" applyBorder="1" applyAlignment="1">
      <alignment horizontal="center" vertical="center"/>
    </xf>
    <xf numFmtId="164" fontId="8" fillId="13" borderId="2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9" borderId="4" xfId="0" applyFont="1" applyFill="1" applyBorder="1" applyAlignment="1">
      <alignment horizontal="centerContinuous" vertical="center" wrapText="1"/>
    </xf>
    <xf numFmtId="0" fontId="12" fillId="9" borderId="4" xfId="0" applyFont="1" applyFill="1" applyBorder="1" applyAlignment="1">
      <alignment horizontal="centerContinuous" vertical="center"/>
    </xf>
    <xf numFmtId="0" fontId="12" fillId="9" borderId="10" xfId="0" applyFont="1" applyFill="1" applyBorder="1" applyAlignment="1">
      <alignment horizontal="centerContinuous" vertical="center" wrapText="1"/>
    </xf>
    <xf numFmtId="0" fontId="12" fillId="9" borderId="11" xfId="0" applyFont="1" applyFill="1" applyBorder="1" applyAlignment="1">
      <alignment horizontal="centerContinuous" vertical="center"/>
    </xf>
    <xf numFmtId="0" fontId="12" fillId="9" borderId="12" xfId="0" applyFont="1" applyFill="1" applyBorder="1" applyAlignment="1">
      <alignment horizontal="centerContinuous" vertical="center"/>
    </xf>
    <xf numFmtId="0" fontId="12" fillId="7" borderId="9" xfId="0" applyFont="1" applyFill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10" borderId="9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10" borderId="8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/>
    <xf numFmtId="0" fontId="11" fillId="0" borderId="1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12" borderId="14" xfId="0" applyFont="1" applyFill="1" applyBorder="1" applyAlignment="1">
      <alignment horizontal="center" vertical="center"/>
    </xf>
    <xf numFmtId="164" fontId="9" fillId="12" borderId="14" xfId="0" applyNumberFormat="1" applyFont="1" applyFill="1" applyBorder="1" applyAlignment="1">
      <alignment horizontal="center" vertical="center"/>
    </xf>
    <xf numFmtId="164" fontId="9" fillId="12" borderId="19" xfId="0" applyNumberFormat="1" applyFont="1" applyFill="1" applyBorder="1" applyAlignment="1">
      <alignment horizontal="center" vertical="center"/>
    </xf>
    <xf numFmtId="0" fontId="9" fillId="12" borderId="16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Continuous" vertical="center"/>
    </xf>
    <xf numFmtId="0" fontId="7" fillId="11" borderId="1" xfId="0" applyFont="1" applyFill="1" applyBorder="1" applyAlignment="1">
      <alignment horizontal="centerContinuous" vertical="center"/>
    </xf>
    <xf numFmtId="21" fontId="7" fillId="11" borderId="1" xfId="0" applyNumberFormat="1" applyFont="1" applyFill="1" applyBorder="1" applyAlignment="1">
      <alignment horizontal="centerContinuous" vertical="center"/>
    </xf>
    <xf numFmtId="21" fontId="6" fillId="11" borderId="1" xfId="0" applyNumberFormat="1" applyFont="1" applyFill="1" applyBorder="1" applyAlignment="1">
      <alignment horizontal="center" vertical="center"/>
    </xf>
    <xf numFmtId="21" fontId="7" fillId="11" borderId="1" xfId="0" applyNumberFormat="1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8" fillId="12" borderId="17" xfId="0" applyFont="1" applyFill="1" applyBorder="1" applyAlignment="1">
      <alignment horizontal="center" vertical="center"/>
    </xf>
    <xf numFmtId="164" fontId="8" fillId="12" borderId="17" xfId="0" applyNumberFormat="1" applyFont="1" applyFill="1" applyBorder="1" applyAlignment="1">
      <alignment horizontal="center" vertical="center"/>
    </xf>
    <xf numFmtId="164" fontId="9" fillId="13" borderId="14" xfId="0" applyNumberFormat="1" applyFont="1" applyFill="1" applyBorder="1" applyAlignment="1">
      <alignment horizontal="center" vertical="center"/>
    </xf>
    <xf numFmtId="164" fontId="8" fillId="12" borderId="18" xfId="0" applyNumberFormat="1" applyFont="1" applyFill="1" applyBorder="1" applyAlignment="1">
      <alignment horizontal="center" vertical="center"/>
    </xf>
    <xf numFmtId="21" fontId="7" fillId="11" borderId="2" xfId="0" applyNumberFormat="1" applyFont="1" applyFill="1" applyBorder="1" applyAlignment="1">
      <alignment horizontal="centerContinuous" vertical="center"/>
    </xf>
    <xf numFmtId="164" fontId="9" fillId="0" borderId="1" xfId="0" applyNumberFormat="1" applyFont="1" applyBorder="1" applyAlignment="1">
      <alignment horizontal="center" vertical="center"/>
    </xf>
    <xf numFmtId="0" fontId="8" fillId="12" borderId="15" xfId="0" applyFont="1" applyFill="1" applyBorder="1" applyAlignment="1">
      <alignment horizontal="center" vertical="center"/>
    </xf>
    <xf numFmtId="0" fontId="7" fillId="11" borderId="3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14" borderId="1" xfId="0" applyFont="1" applyFill="1" applyBorder="1" applyAlignment="1">
      <alignment horizontal="centerContinuous" vertical="center"/>
    </xf>
    <xf numFmtId="0" fontId="7" fillId="14" borderId="1" xfId="0" applyFont="1" applyFill="1" applyBorder="1" applyAlignment="1">
      <alignment horizontal="centerContinuous" vertical="center"/>
    </xf>
    <xf numFmtId="21" fontId="7" fillId="14" borderId="1" xfId="0" applyNumberFormat="1" applyFont="1" applyFill="1" applyBorder="1" applyAlignment="1">
      <alignment horizontal="centerContinuous" vertical="center"/>
    </xf>
    <xf numFmtId="21" fontId="7" fillId="14" borderId="2" xfId="0" applyNumberFormat="1" applyFont="1" applyFill="1" applyBorder="1" applyAlignment="1">
      <alignment horizontal="centerContinuous" vertical="center"/>
    </xf>
    <xf numFmtId="21" fontId="6" fillId="14" borderId="1" xfId="0" applyNumberFormat="1" applyFont="1" applyFill="1" applyBorder="1" applyAlignment="1">
      <alignment horizontal="centerContinuous" vertical="center"/>
    </xf>
    <xf numFmtId="164" fontId="9" fillId="15" borderId="1" xfId="0" applyNumberFormat="1" applyFont="1" applyFill="1" applyBorder="1" applyAlignment="1">
      <alignment horizontal="centerContinuous" vertical="center"/>
    </xf>
    <xf numFmtId="0" fontId="7" fillId="14" borderId="3" xfId="0" applyFont="1" applyFill="1" applyBorder="1" applyAlignment="1">
      <alignment horizontal="centerContinuous" vertical="center"/>
    </xf>
    <xf numFmtId="164" fontId="9" fillId="3" borderId="1" xfId="0" applyNumberFormat="1" applyFont="1" applyFill="1" applyBorder="1" applyAlignment="1">
      <alignment horizontal="center" vertical="center"/>
    </xf>
    <xf numFmtId="0" fontId="6" fillId="16" borderId="1" xfId="0" applyFont="1" applyFill="1" applyBorder="1" applyAlignment="1">
      <alignment horizontal="centerContinuous" vertical="center"/>
    </xf>
    <xf numFmtId="0" fontId="7" fillId="16" borderId="1" xfId="0" applyFont="1" applyFill="1" applyBorder="1" applyAlignment="1">
      <alignment horizontal="centerContinuous" vertical="center"/>
    </xf>
    <xf numFmtId="21" fontId="7" fillId="16" borderId="1" xfId="0" applyNumberFormat="1" applyFont="1" applyFill="1" applyBorder="1" applyAlignment="1">
      <alignment horizontal="centerContinuous" vertical="center"/>
    </xf>
    <xf numFmtId="21" fontId="7" fillId="16" borderId="2" xfId="0" applyNumberFormat="1" applyFont="1" applyFill="1" applyBorder="1" applyAlignment="1">
      <alignment horizontal="centerContinuous" vertical="center"/>
    </xf>
    <xf numFmtId="21" fontId="6" fillId="16" borderId="1" xfId="0" applyNumberFormat="1" applyFont="1" applyFill="1" applyBorder="1" applyAlignment="1">
      <alignment horizontal="centerContinuous" vertical="center"/>
    </xf>
    <xf numFmtId="164" fontId="9" fillId="17" borderId="1" xfId="0" applyNumberFormat="1" applyFont="1" applyFill="1" applyBorder="1" applyAlignment="1">
      <alignment horizontal="centerContinuous" vertical="center"/>
    </xf>
    <xf numFmtId="0" fontId="7" fillId="16" borderId="3" xfId="0" applyFont="1" applyFill="1" applyBorder="1" applyAlignment="1">
      <alignment horizontal="centerContinuous" vertical="center"/>
    </xf>
    <xf numFmtId="49" fontId="19" fillId="7" borderId="20" xfId="0" applyNumberFormat="1" applyFont="1" applyFill="1" applyBorder="1" applyAlignment="1">
      <alignment vertical="center"/>
    </xf>
    <xf numFmtId="49" fontId="19" fillId="7" borderId="21" xfId="0" applyNumberFormat="1" applyFont="1" applyFill="1" applyBorder="1" applyAlignment="1">
      <alignment vertical="center"/>
    </xf>
    <xf numFmtId="0" fontId="20" fillId="7" borderId="21" xfId="0" applyFont="1" applyFill="1" applyBorder="1" applyAlignment="1">
      <alignment horizontal="center" vertical="center" wrapText="1"/>
    </xf>
    <xf numFmtId="165" fontId="21" fillId="7" borderId="21" xfId="0" applyNumberFormat="1" applyFont="1" applyFill="1" applyBorder="1" applyAlignment="1">
      <alignment horizontal="center" vertical="center" wrapText="1"/>
    </xf>
    <xf numFmtId="0" fontId="19" fillId="7" borderId="21" xfId="0" applyFont="1" applyFill="1" applyBorder="1" applyAlignment="1">
      <alignment horizontal="center" vertical="center" wrapText="1"/>
    </xf>
    <xf numFmtId="0" fontId="19" fillId="7" borderId="21" xfId="0" applyFont="1" applyFill="1" applyBorder="1" applyAlignment="1">
      <alignment vertical="center" wrapText="1"/>
    </xf>
    <xf numFmtId="49" fontId="21" fillId="7" borderId="21" xfId="0" applyNumberFormat="1" applyFont="1" applyFill="1" applyBorder="1" applyAlignment="1">
      <alignment horizontal="center" vertical="center" wrapText="1"/>
    </xf>
    <xf numFmtId="49" fontId="21" fillId="7" borderId="22" xfId="0" applyNumberFormat="1" applyFont="1" applyFill="1" applyBorder="1" applyAlignment="1">
      <alignment horizontal="center" vertical="center" wrapText="1"/>
    </xf>
    <xf numFmtId="0" fontId="17" fillId="0" borderId="0" xfId="0" applyFont="1"/>
    <xf numFmtId="49" fontId="22" fillId="18" borderId="23" xfId="0" applyNumberFormat="1" applyFont="1" applyFill="1" applyBorder="1" applyAlignment="1">
      <alignment horizontal="center" vertical="center" wrapText="1"/>
    </xf>
    <xf numFmtId="49" fontId="23" fillId="18" borderId="23" xfId="0" applyNumberFormat="1" applyFont="1" applyFill="1" applyBorder="1" applyAlignment="1">
      <alignment horizontal="center" vertical="center" wrapText="1"/>
    </xf>
    <xf numFmtId="0" fontId="24" fillId="18" borderId="23" xfId="0" applyFont="1" applyFill="1" applyBorder="1" applyAlignment="1">
      <alignment horizontal="center" vertical="center" wrapText="1"/>
    </xf>
    <xf numFmtId="165" fontId="25" fillId="18" borderId="23" xfId="0" applyNumberFormat="1" applyFont="1" applyFill="1" applyBorder="1" applyAlignment="1">
      <alignment horizontal="center" vertical="center" wrapText="1"/>
    </xf>
    <xf numFmtId="0" fontId="22" fillId="18" borderId="23" xfId="0" applyFont="1" applyFill="1" applyBorder="1" applyAlignment="1">
      <alignment horizontal="center" vertical="center" wrapText="1"/>
    </xf>
    <xf numFmtId="49" fontId="25" fillId="18" borderId="23" xfId="0" applyNumberFormat="1" applyFont="1" applyFill="1" applyBorder="1" applyAlignment="1">
      <alignment horizontal="center" vertical="center" wrapText="1"/>
    </xf>
    <xf numFmtId="49" fontId="2" fillId="19" borderId="24" xfId="0" applyNumberFormat="1" applyFont="1" applyFill="1" applyBorder="1" applyAlignment="1">
      <alignment horizontal="center" vertical="center" wrapText="1"/>
    </xf>
    <xf numFmtId="0" fontId="4" fillId="19" borderId="24" xfId="0" applyFont="1" applyFill="1" applyBorder="1" applyAlignment="1">
      <alignment horizontal="center" vertical="center" wrapText="1"/>
    </xf>
    <xf numFmtId="165" fontId="4" fillId="19" borderId="24" xfId="0" applyNumberFormat="1" applyFont="1" applyFill="1" applyBorder="1" applyAlignment="1">
      <alignment horizontal="center" vertical="center" wrapText="1"/>
    </xf>
    <xf numFmtId="0" fontId="2" fillId="19" borderId="24" xfId="0" applyFont="1" applyFill="1" applyBorder="1" applyAlignment="1">
      <alignment horizontal="center" vertical="center" wrapText="1"/>
    </xf>
    <xf numFmtId="49" fontId="4" fillId="19" borderId="24" xfId="0" applyNumberFormat="1" applyFont="1" applyFill="1" applyBorder="1" applyAlignment="1">
      <alignment horizontal="center" vertical="center" wrapText="1"/>
    </xf>
    <xf numFmtId="0" fontId="4" fillId="0" borderId="0" xfId="0" applyFont="1"/>
    <xf numFmtId="49" fontId="26" fillId="20" borderId="24" xfId="0" applyNumberFormat="1" applyFont="1" applyFill="1" applyBorder="1" applyAlignment="1">
      <alignment horizontal="center" vertical="center" wrapText="1"/>
    </xf>
    <xf numFmtId="0" fontId="17" fillId="21" borderId="24" xfId="0" applyFont="1" applyFill="1" applyBorder="1" applyAlignment="1">
      <alignment horizontal="center" vertical="center" wrapText="1"/>
    </xf>
    <xf numFmtId="165" fontId="17" fillId="21" borderId="24" xfId="0" applyNumberFormat="1" applyFont="1" applyFill="1" applyBorder="1" applyAlignment="1">
      <alignment horizontal="center" vertical="center" wrapText="1"/>
    </xf>
    <xf numFmtId="0" fontId="26" fillId="21" borderId="24" xfId="0" applyFont="1" applyFill="1" applyBorder="1" applyAlignment="1">
      <alignment horizontal="center" vertical="center" wrapText="1"/>
    </xf>
    <xf numFmtId="0" fontId="2" fillId="21" borderId="24" xfId="0" applyFont="1" applyFill="1" applyBorder="1" applyAlignment="1">
      <alignment horizontal="center" vertical="center" wrapText="1"/>
    </xf>
    <xf numFmtId="49" fontId="17" fillId="21" borderId="24" xfId="0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49" fontId="26" fillId="20" borderId="25" xfId="0" applyNumberFormat="1" applyFont="1" applyFill="1" applyBorder="1" applyAlignment="1">
      <alignment horizontal="center" vertical="center" wrapText="1"/>
    </xf>
    <xf numFmtId="0" fontId="17" fillId="21" borderId="26" xfId="0" applyFont="1" applyFill="1" applyBorder="1" applyAlignment="1">
      <alignment horizontal="center" vertical="center" wrapText="1"/>
    </xf>
    <xf numFmtId="165" fontId="17" fillId="21" borderId="26" xfId="0" applyNumberFormat="1" applyFont="1" applyFill="1" applyBorder="1" applyAlignment="1">
      <alignment horizontal="center" vertical="center" wrapText="1"/>
    </xf>
    <xf numFmtId="0" fontId="26" fillId="21" borderId="26" xfId="0" applyFont="1" applyFill="1" applyBorder="1" applyAlignment="1">
      <alignment horizontal="center" vertical="center" wrapText="1"/>
    </xf>
    <xf numFmtId="49" fontId="17" fillId="21" borderId="26" xfId="0" applyNumberFormat="1" applyFont="1" applyFill="1" applyBorder="1" applyAlignment="1">
      <alignment horizontal="center" vertical="center" wrapText="1"/>
    </xf>
    <xf numFmtId="49" fontId="26" fillId="20" borderId="27" xfId="0" applyNumberFormat="1" applyFont="1" applyFill="1" applyBorder="1" applyAlignment="1">
      <alignment horizontal="center" vertical="center" wrapText="1"/>
    </xf>
    <xf numFmtId="49" fontId="26" fillId="20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17" fillId="21" borderId="27" xfId="0" applyFont="1" applyFill="1" applyBorder="1" applyAlignment="1">
      <alignment horizontal="center" vertical="center" wrapText="1"/>
    </xf>
    <xf numFmtId="0" fontId="17" fillId="21" borderId="25" xfId="0" applyFont="1" applyFill="1" applyBorder="1" applyAlignment="1">
      <alignment horizontal="center" vertical="center" wrapText="1"/>
    </xf>
    <xf numFmtId="165" fontId="17" fillId="21" borderId="27" xfId="0" applyNumberFormat="1" applyFont="1" applyFill="1" applyBorder="1" applyAlignment="1">
      <alignment horizontal="center" vertical="center" wrapText="1"/>
    </xf>
    <xf numFmtId="0" fontId="26" fillId="21" borderId="27" xfId="0" applyFont="1" applyFill="1" applyBorder="1" applyAlignment="1">
      <alignment horizontal="center" vertical="center" wrapText="1"/>
    </xf>
    <xf numFmtId="49" fontId="17" fillId="21" borderId="27" xfId="0" applyNumberFormat="1" applyFont="1" applyFill="1" applyBorder="1" applyAlignment="1">
      <alignment horizontal="center" vertical="center" wrapText="1"/>
    </xf>
    <xf numFmtId="49" fontId="26" fillId="0" borderId="24" xfId="0" applyNumberFormat="1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165" fontId="17" fillId="0" borderId="24" xfId="0" applyNumberFormat="1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49" fontId="17" fillId="0" borderId="24" xfId="0" applyNumberFormat="1" applyFont="1" applyBorder="1" applyAlignment="1">
      <alignment horizontal="center" vertical="center" wrapText="1"/>
    </xf>
    <xf numFmtId="49" fontId="27" fillId="0" borderId="24" xfId="0" applyNumberFormat="1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/>
    </xf>
    <xf numFmtId="0" fontId="3" fillId="0" borderId="24" xfId="0" applyFont="1" applyBorder="1" applyAlignment="1">
      <alignment horizontal="center" vertical="center" wrapText="1"/>
    </xf>
    <xf numFmtId="165" fontId="3" fillId="0" borderId="24" xfId="0" applyNumberFormat="1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 vertical="center" wrapText="1"/>
    </xf>
    <xf numFmtId="0" fontId="3" fillId="0" borderId="0" xfId="0" applyFont="1"/>
    <xf numFmtId="0" fontId="29" fillId="0" borderId="24" xfId="2" applyFont="1" applyFill="1" applyBorder="1" applyAlignment="1">
      <alignment horizontal="center" vertical="center" wrapText="1"/>
    </xf>
    <xf numFmtId="165" fontId="17" fillId="0" borderId="28" xfId="0" applyNumberFormat="1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49" fontId="17" fillId="0" borderId="0" xfId="0" applyNumberFormat="1" applyFont="1"/>
    <xf numFmtId="0" fontId="17" fillId="0" borderId="0" xfId="0" applyFont="1" applyAlignment="1">
      <alignment horizontal="center"/>
    </xf>
    <xf numFmtId="0" fontId="17" fillId="21" borderId="0" xfId="0" applyFont="1" applyFill="1" applyAlignment="1">
      <alignment horizontal="center" vertical="center" wrapText="1"/>
    </xf>
    <xf numFmtId="165" fontId="17" fillId="0" borderId="0" xfId="0" applyNumberFormat="1" applyFont="1" applyAlignment="1">
      <alignment horizontal="center"/>
    </xf>
    <xf numFmtId="49" fontId="17" fillId="0" borderId="0" xfId="0" applyNumberFormat="1" applyFont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E2AE6633-2084-4F1C-806E-4671F9DA89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8</xdr:col>
      <xdr:colOff>0</xdr:colOff>
      <xdr:row>29</xdr:row>
      <xdr:rowOff>68891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5CA210-FD38-46EA-ACE0-861F9CA85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4876800" cy="5372410"/>
        </a:xfrm>
        <a:prstGeom prst="rect">
          <a:avLst/>
        </a:prstGeom>
      </xdr:spPr>
    </xdr:pic>
    <xdr:clientData/>
  </xdr:twoCellAnchor>
  <xdr:twoCellAnchor editAs="oneCell">
    <xdr:from>
      <xdr:col>7</xdr:col>
      <xdr:colOff>599580</xdr:colOff>
      <xdr:row>0</xdr:row>
      <xdr:rowOff>0</xdr:rowOff>
    </xdr:from>
    <xdr:to>
      <xdr:col>16</xdr:col>
      <xdr:colOff>53340</xdr:colOff>
      <xdr:row>29</xdr:row>
      <xdr:rowOff>65054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7AF8D28-5F2E-4251-A505-854421F90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6780" y="0"/>
          <a:ext cx="4940160" cy="53685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orldathletics.org/athletes/netherlands/britt-weerman-14829644" TargetMode="External"/><Relationship Id="rId7" Type="http://schemas.openxmlformats.org/officeDocument/2006/relationships/hyperlink" Target="https://worldathletics.org/athletes/south-africa/prudence-sekgodiso-14745817" TargetMode="External"/><Relationship Id="rId2" Type="http://schemas.openxmlformats.org/officeDocument/2006/relationships/hyperlink" Target="https://worldathletics.org/athletes/ukraine/kateryna-tabashnyk-14426901" TargetMode="External"/><Relationship Id="rId1" Type="http://schemas.openxmlformats.org/officeDocument/2006/relationships/hyperlink" Target="https://worldathletics.org/athletes/serbia/angelina-topi%C4%87-14841858" TargetMode="External"/><Relationship Id="rId6" Type="http://schemas.openxmlformats.org/officeDocument/2006/relationships/hyperlink" Target="https://worldathletics.org/athletes/hungary/fedra-fekete-14509669" TargetMode="External"/><Relationship Id="rId5" Type="http://schemas.openxmlformats.org/officeDocument/2006/relationships/hyperlink" Target="https://worldathletics.org/athletes/spain/una-stancev-14833455" TargetMode="External"/><Relationship Id="rId4" Type="http://schemas.openxmlformats.org/officeDocument/2006/relationships/hyperlink" Target="https://worldathletics.org/athletes/japan/nagisa-takahashi-14803138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57748-96B7-462C-8880-3C46EA2A8F87}">
  <sheetPr>
    <pageSetUpPr fitToPage="1"/>
  </sheetPr>
  <dimension ref="A1:S35"/>
  <sheetViews>
    <sheetView tabSelected="1" zoomScale="85" zoomScaleNormal="85" workbookViewId="0">
      <pane xSplit="3" ySplit="2" topLeftCell="E3" activePane="bottomRight" state="frozen"/>
      <selection pane="topRight" activeCell="D1" sqref="D1"/>
      <selection pane="bottomLeft" activeCell="A3" sqref="A3"/>
      <selection pane="bottomRight" activeCell="J15" sqref="J15"/>
    </sheetView>
  </sheetViews>
  <sheetFormatPr defaultColWidth="8.88671875" defaultRowHeight="14.4" x14ac:dyDescent="0.3"/>
  <cols>
    <col min="1" max="1" width="11.88671875" style="1" bestFit="1" customWidth="1"/>
    <col min="2" max="2" width="10.33203125" style="1" customWidth="1"/>
    <col min="3" max="3" width="7.77734375" style="1" bestFit="1" customWidth="1"/>
    <col min="4" max="6" width="12.5546875" style="1" customWidth="1"/>
    <col min="7" max="7" width="11.21875" style="1" customWidth="1"/>
    <col min="8" max="9" width="10.33203125" style="1" customWidth="1"/>
    <col min="10" max="10" width="14.88671875" style="1" bestFit="1" customWidth="1"/>
    <col min="11" max="11" width="9.6640625" style="1" bestFit="1" customWidth="1"/>
    <col min="12" max="16" width="8.33203125" style="1" customWidth="1"/>
    <col min="17" max="17" width="8.33203125" style="1" bestFit="1" customWidth="1"/>
    <col min="18" max="18" width="11.33203125" style="1" bestFit="1" customWidth="1"/>
    <col min="19" max="19" width="34.5546875" style="1" bestFit="1" customWidth="1"/>
    <col min="20" max="21" width="8.88671875" style="1"/>
    <col min="22" max="22" width="5.5546875" style="1" customWidth="1"/>
    <col min="23" max="16384" width="8.88671875" style="1"/>
  </cols>
  <sheetData>
    <row r="1" spans="1:19" ht="31.2" customHeight="1" x14ac:dyDescent="0.3">
      <c r="A1" s="11" t="s">
        <v>136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19" s="73" customFormat="1" ht="30" customHeight="1" x14ac:dyDescent="0.3">
      <c r="A2" s="13" t="s">
        <v>13</v>
      </c>
      <c r="B2" s="13" t="s">
        <v>14</v>
      </c>
      <c r="C2" s="14" t="s">
        <v>4</v>
      </c>
      <c r="D2" s="14" t="s">
        <v>162</v>
      </c>
      <c r="E2" s="14" t="s">
        <v>160</v>
      </c>
      <c r="F2" s="14" t="s">
        <v>161</v>
      </c>
      <c r="G2" s="14" t="s">
        <v>134</v>
      </c>
      <c r="H2" s="14" t="s">
        <v>135</v>
      </c>
      <c r="I2" s="14" t="s">
        <v>159</v>
      </c>
      <c r="J2" s="14" t="s">
        <v>137</v>
      </c>
      <c r="K2" s="15" t="s">
        <v>5</v>
      </c>
      <c r="L2" s="13" t="s">
        <v>17</v>
      </c>
      <c r="M2" s="13" t="s">
        <v>18</v>
      </c>
      <c r="N2" s="13" t="s">
        <v>19</v>
      </c>
      <c r="O2" s="13" t="s">
        <v>20</v>
      </c>
      <c r="P2" s="13" t="s">
        <v>21</v>
      </c>
      <c r="Q2" s="24" t="s">
        <v>16</v>
      </c>
      <c r="R2" s="14" t="s">
        <v>146</v>
      </c>
      <c r="S2" s="14" t="s">
        <v>143</v>
      </c>
    </row>
    <row r="3" spans="1:19" ht="15.6" x14ac:dyDescent="0.3">
      <c r="A3" s="74" t="s">
        <v>153</v>
      </c>
      <c r="B3" s="75"/>
      <c r="C3" s="75"/>
      <c r="D3" s="76"/>
      <c r="E3" s="76"/>
      <c r="F3" s="76"/>
      <c r="G3" s="76"/>
      <c r="H3" s="76"/>
      <c r="I3" s="76"/>
      <c r="J3" s="77"/>
      <c r="K3" s="78"/>
      <c r="L3" s="79"/>
      <c r="M3" s="79"/>
      <c r="N3" s="79"/>
      <c r="O3" s="79"/>
      <c r="P3" s="79"/>
      <c r="Q3" s="76"/>
      <c r="R3" s="80"/>
      <c r="S3" s="75"/>
    </row>
    <row r="4" spans="1:19" x14ac:dyDescent="0.3">
      <c r="A4" s="4" t="s">
        <v>147</v>
      </c>
      <c r="B4" s="4" t="s">
        <v>130</v>
      </c>
      <c r="C4" s="4" t="s">
        <v>6</v>
      </c>
      <c r="D4" s="19">
        <f>E4-TIME(0,5,0)</f>
        <v>0.57430555555555562</v>
      </c>
      <c r="E4" s="19">
        <f>F4-TIME(0,10,0)</f>
        <v>0.57777777777777783</v>
      </c>
      <c r="F4" s="19">
        <f t="shared" ref="F4:F9" si="0">G4-TIME(0,2,0)</f>
        <v>0.58472222222222225</v>
      </c>
      <c r="G4" s="19">
        <f t="shared" ref="G4:G9" si="1">H4-TIME(0,5,0)</f>
        <v>0.58611111111111114</v>
      </c>
      <c r="H4" s="19">
        <f>I4-TIME(0,30,0)</f>
        <v>0.58958333333333335</v>
      </c>
      <c r="I4" s="19">
        <f t="shared" ref="I4:I9" si="2">J4-TIME(0,1,0)</f>
        <v>0.61041666666666672</v>
      </c>
      <c r="J4" s="22">
        <f>K4-TIME(0,5,0)</f>
        <v>0.61111111111111116</v>
      </c>
      <c r="K4" s="19">
        <v>0.61458333333333337</v>
      </c>
      <c r="L4" s="19">
        <f>K4+TIME(0,0,R4*1*60)</f>
        <v>0.62013888888888891</v>
      </c>
      <c r="M4" s="19">
        <f>L4+TIME(0,0,R4*1*60)</f>
        <v>0.62569444444444444</v>
      </c>
      <c r="N4" s="19">
        <f>M4+TIME(0,0,(R4+2)*60)</f>
        <v>0.63263888888888886</v>
      </c>
      <c r="O4" s="19">
        <f>N4+TIME(0,0,8*1*60)</f>
        <v>0.6381944444444444</v>
      </c>
      <c r="P4" s="19">
        <f>O4+TIME(0,0,8*60)</f>
        <v>0.64374999999999993</v>
      </c>
      <c r="Q4" s="19">
        <f>P4+TIME(0,0,8*1.5*60)</f>
        <v>0.65208333333333324</v>
      </c>
      <c r="R4" s="9">
        <v>8</v>
      </c>
      <c r="S4" s="4" t="s">
        <v>148</v>
      </c>
    </row>
    <row r="5" spans="1:19" x14ac:dyDescent="0.3">
      <c r="A5" s="3" t="s">
        <v>0</v>
      </c>
      <c r="B5" s="3" t="s">
        <v>130</v>
      </c>
      <c r="C5" s="3" t="s">
        <v>149</v>
      </c>
      <c r="D5" s="16">
        <f t="shared" ref="D5:D9" si="3">E5-TIME(0,5,0)</f>
        <v>0.60208333333333341</v>
      </c>
      <c r="E5" s="16">
        <f>F5-TIME(0,8,0)</f>
        <v>0.60555555555555562</v>
      </c>
      <c r="F5" s="16">
        <f t="shared" si="0"/>
        <v>0.61111111111111116</v>
      </c>
      <c r="G5" s="16">
        <f t="shared" si="1"/>
        <v>0.61250000000000004</v>
      </c>
      <c r="H5" s="16">
        <f>I5-TIME(0,3,0)</f>
        <v>0.61597222222222225</v>
      </c>
      <c r="I5" s="16">
        <f t="shared" si="2"/>
        <v>0.61805555555555558</v>
      </c>
      <c r="J5" s="20">
        <f>K5-TIME(0,2,0)</f>
        <v>0.61875000000000002</v>
      </c>
      <c r="K5" s="16">
        <v>0.62013888888888891</v>
      </c>
      <c r="L5" s="69"/>
      <c r="M5" s="69"/>
      <c r="N5" s="69"/>
      <c r="O5" s="69"/>
      <c r="P5" s="69"/>
      <c r="Q5" s="16">
        <f>K5+TIME(0,0,15)</f>
        <v>0.62031250000000004</v>
      </c>
      <c r="R5" s="8">
        <v>8</v>
      </c>
      <c r="S5" s="3" t="s">
        <v>148</v>
      </c>
    </row>
    <row r="6" spans="1:19" s="53" customFormat="1" x14ac:dyDescent="0.3">
      <c r="A6" s="3" t="s">
        <v>0</v>
      </c>
      <c r="B6" s="3" t="s">
        <v>130</v>
      </c>
      <c r="C6" s="3" t="s">
        <v>150</v>
      </c>
      <c r="D6" s="16">
        <f t="shared" si="3"/>
        <v>0.60625000000000007</v>
      </c>
      <c r="E6" s="16">
        <f>F6-TIME(0,8,0)</f>
        <v>0.60972222222222228</v>
      </c>
      <c r="F6" s="16">
        <f t="shared" si="0"/>
        <v>0.61527777777777781</v>
      </c>
      <c r="G6" s="16">
        <f t="shared" si="1"/>
        <v>0.6166666666666667</v>
      </c>
      <c r="H6" s="16">
        <f>I6-TIME(0,3,0)</f>
        <v>0.62013888888888891</v>
      </c>
      <c r="I6" s="16">
        <f t="shared" si="2"/>
        <v>0.62222222222222223</v>
      </c>
      <c r="J6" s="20">
        <f>K6-TIME(0,2,0)</f>
        <v>0.62291666666666667</v>
      </c>
      <c r="K6" s="16">
        <v>0.62430555555555556</v>
      </c>
      <c r="L6" s="69"/>
      <c r="M6" s="69"/>
      <c r="N6" s="69"/>
      <c r="O6" s="69"/>
      <c r="P6" s="69"/>
      <c r="Q6" s="16">
        <f>K6+TIME(0,0,15)</f>
        <v>0.6244791666666667</v>
      </c>
      <c r="R6" s="8">
        <v>8</v>
      </c>
      <c r="S6" s="3" t="s">
        <v>148</v>
      </c>
    </row>
    <row r="7" spans="1:19" s="53" customFormat="1" x14ac:dyDescent="0.3">
      <c r="A7" s="2" t="s">
        <v>0</v>
      </c>
      <c r="B7" s="2" t="s">
        <v>129</v>
      </c>
      <c r="C7" s="2" t="s">
        <v>149</v>
      </c>
      <c r="D7" s="18">
        <f t="shared" si="3"/>
        <v>0.61041666666666672</v>
      </c>
      <c r="E7" s="18">
        <f>F7-TIME(0,8,0)</f>
        <v>0.61388888888888893</v>
      </c>
      <c r="F7" s="18">
        <f t="shared" si="0"/>
        <v>0.61944444444444446</v>
      </c>
      <c r="G7" s="18">
        <f t="shared" si="1"/>
        <v>0.62083333333333335</v>
      </c>
      <c r="H7" s="18">
        <f>I7-TIME(0,3,0)</f>
        <v>0.62430555555555556</v>
      </c>
      <c r="I7" s="18">
        <f t="shared" si="2"/>
        <v>0.62638888888888888</v>
      </c>
      <c r="J7" s="21">
        <f>K7-TIME(0,2,0)</f>
        <v>0.62708333333333333</v>
      </c>
      <c r="K7" s="18">
        <v>0.62847222222222221</v>
      </c>
      <c r="L7" s="72"/>
      <c r="M7" s="72"/>
      <c r="N7" s="72"/>
      <c r="O7" s="72"/>
      <c r="P7" s="72"/>
      <c r="Q7" s="18">
        <f>K7+TIME(0,0,15)</f>
        <v>0.62864583333333335</v>
      </c>
      <c r="R7" s="7">
        <v>8</v>
      </c>
      <c r="S7" s="2" t="s">
        <v>148</v>
      </c>
    </row>
    <row r="8" spans="1:19" s="52" customFormat="1" x14ac:dyDescent="0.3">
      <c r="A8" s="64" t="s">
        <v>0</v>
      </c>
      <c r="B8" s="64" t="s">
        <v>129</v>
      </c>
      <c r="C8" s="64" t="s">
        <v>150</v>
      </c>
      <c r="D8" s="18">
        <f t="shared" si="3"/>
        <v>0.61388888888888893</v>
      </c>
      <c r="E8" s="65">
        <f>F8-TIME(0,8,0)</f>
        <v>0.61736111111111114</v>
      </c>
      <c r="F8" s="65">
        <f t="shared" si="0"/>
        <v>0.62291666666666667</v>
      </c>
      <c r="G8" s="65">
        <f t="shared" si="1"/>
        <v>0.62430555555555556</v>
      </c>
      <c r="H8" s="65">
        <f>I8-TIME(0,3,0)</f>
        <v>0.62777777777777777</v>
      </c>
      <c r="I8" s="65">
        <f t="shared" si="2"/>
        <v>0.62986111111111109</v>
      </c>
      <c r="J8" s="67">
        <f>K8-TIME(0,2,0)</f>
        <v>0.63055555555555554</v>
      </c>
      <c r="K8" s="65">
        <v>0.63194444444444442</v>
      </c>
      <c r="L8" s="72"/>
      <c r="M8" s="72"/>
      <c r="N8" s="72"/>
      <c r="O8" s="72"/>
      <c r="P8" s="72"/>
      <c r="Q8" s="65">
        <f>K8+TIME(0,0,15)</f>
        <v>0.63211805555555556</v>
      </c>
      <c r="R8" s="70">
        <v>8</v>
      </c>
      <c r="S8" s="64" t="s">
        <v>148</v>
      </c>
    </row>
    <row r="9" spans="1:19" s="52" customFormat="1" x14ac:dyDescent="0.3">
      <c r="A9" s="3" t="s">
        <v>138</v>
      </c>
      <c r="B9" s="3" t="s">
        <v>130</v>
      </c>
      <c r="C9" s="3" t="s">
        <v>6</v>
      </c>
      <c r="D9" s="16">
        <f t="shared" si="3"/>
        <v>0.62013888888888891</v>
      </c>
      <c r="E9" s="16">
        <f>F9-TIME(0,8,0)</f>
        <v>0.62361111111111112</v>
      </c>
      <c r="F9" s="16">
        <f t="shared" si="0"/>
        <v>0.62916666666666665</v>
      </c>
      <c r="G9" s="16">
        <f t="shared" si="1"/>
        <v>0.63055555555555554</v>
      </c>
      <c r="H9" s="16">
        <f>I9-TIME(0,3,0)</f>
        <v>0.63402777777777775</v>
      </c>
      <c r="I9" s="16">
        <f t="shared" si="2"/>
        <v>0.63611111111111107</v>
      </c>
      <c r="J9" s="16">
        <f>K9-TIME(0,3,0)</f>
        <v>0.63680555555555551</v>
      </c>
      <c r="K9" s="16">
        <v>0.63888888888888884</v>
      </c>
      <c r="L9" s="69"/>
      <c r="M9" s="69"/>
      <c r="N9" s="69"/>
      <c r="O9" s="69"/>
      <c r="P9" s="69"/>
      <c r="Q9" s="16">
        <f>K9+TIME(0,1,0)</f>
        <v>0.63958333333333328</v>
      </c>
      <c r="R9" s="3">
        <v>4</v>
      </c>
      <c r="S9" s="3" t="s">
        <v>148</v>
      </c>
    </row>
    <row r="10" spans="1:19" ht="15.6" x14ac:dyDescent="0.3">
      <c r="A10" s="74" t="s">
        <v>152</v>
      </c>
      <c r="B10" s="75"/>
      <c r="C10" s="75"/>
      <c r="D10" s="76"/>
      <c r="E10" s="76"/>
      <c r="F10" s="76"/>
      <c r="G10" s="76"/>
      <c r="H10" s="76"/>
      <c r="I10" s="76"/>
      <c r="J10" s="77"/>
      <c r="K10" s="78"/>
      <c r="L10" s="79"/>
      <c r="M10" s="79"/>
      <c r="N10" s="79"/>
      <c r="O10" s="79"/>
      <c r="P10" s="79"/>
      <c r="Q10" s="76"/>
      <c r="R10" s="80"/>
      <c r="S10" s="75"/>
    </row>
    <row r="11" spans="1:19" x14ac:dyDescent="0.3">
      <c r="A11" s="3" t="s">
        <v>131</v>
      </c>
      <c r="B11" s="3" t="s">
        <v>130</v>
      </c>
      <c r="C11" s="3" t="s">
        <v>141</v>
      </c>
      <c r="D11" s="16">
        <f>E11-TIME(0,5,0)</f>
        <v>0.63333333333333341</v>
      </c>
      <c r="E11" s="16">
        <f t="shared" ref="E11:E17" si="4">F11-TIME(0,8,0)</f>
        <v>0.63680555555555562</v>
      </c>
      <c r="F11" s="16">
        <f t="shared" ref="F11:F17" si="5">G11-TIME(0,2,0)</f>
        <v>0.64236111111111116</v>
      </c>
      <c r="G11" s="16">
        <f>H11-TIME(0,5,0)</f>
        <v>0.64375000000000004</v>
      </c>
      <c r="H11" s="16">
        <f>I11-TIME(0,5,0)</f>
        <v>0.64722222222222225</v>
      </c>
      <c r="I11" s="16">
        <f>J11-TIME(0,1,0)</f>
        <v>0.65069444444444446</v>
      </c>
      <c r="J11" s="16">
        <f>K11-TIME(0,2,0)</f>
        <v>0.65138888888888891</v>
      </c>
      <c r="K11" s="16">
        <v>0.65277777777777779</v>
      </c>
      <c r="L11" s="69" t="s">
        <v>145</v>
      </c>
      <c r="M11" s="69"/>
      <c r="N11" s="69"/>
      <c r="O11" s="69"/>
      <c r="P11" s="69"/>
      <c r="Q11" s="16">
        <f>K11+TIME(0,0,15)</f>
        <v>0.65295138888888893</v>
      </c>
      <c r="R11" s="3">
        <v>8</v>
      </c>
      <c r="S11" s="3" t="s">
        <v>132</v>
      </c>
    </row>
    <row r="12" spans="1:19" x14ac:dyDescent="0.3">
      <c r="A12" s="54" t="s">
        <v>131</v>
      </c>
      <c r="B12" s="54" t="s">
        <v>130</v>
      </c>
      <c r="C12" s="54" t="s">
        <v>142</v>
      </c>
      <c r="D12" s="16">
        <f t="shared" ref="D12:D17" si="6">E12-TIME(0,5,0)</f>
        <v>0.64027777777777783</v>
      </c>
      <c r="E12" s="55">
        <f t="shared" si="4"/>
        <v>0.64375000000000004</v>
      </c>
      <c r="F12" s="55">
        <f t="shared" si="5"/>
        <v>0.64930555555555558</v>
      </c>
      <c r="G12" s="55">
        <f>H12-TIME(0,5,0)</f>
        <v>0.65069444444444446</v>
      </c>
      <c r="H12" s="55">
        <f>I12-TIME(0,5,0)</f>
        <v>0.65416666666666667</v>
      </c>
      <c r="I12" s="55">
        <f>J12-TIME(0,1,0)</f>
        <v>0.65763888888888888</v>
      </c>
      <c r="J12" s="56">
        <f>K12-TIME(0,2,0)</f>
        <v>0.65833333333333333</v>
      </c>
      <c r="K12" s="55">
        <v>0.65972222222222221</v>
      </c>
      <c r="L12" s="69"/>
      <c r="M12" s="69"/>
      <c r="N12" s="69"/>
      <c r="O12" s="69"/>
      <c r="P12" s="69"/>
      <c r="Q12" s="55">
        <f>K12+TIME(0,0,15)</f>
        <v>0.65989583333333335</v>
      </c>
      <c r="R12" s="57">
        <v>8</v>
      </c>
      <c r="S12" s="54" t="s">
        <v>132</v>
      </c>
    </row>
    <row r="13" spans="1:19" x14ac:dyDescent="0.3">
      <c r="A13" s="4" t="s">
        <v>2</v>
      </c>
      <c r="B13" s="4" t="s">
        <v>130</v>
      </c>
      <c r="C13" s="4" t="s">
        <v>6</v>
      </c>
      <c r="D13" s="19">
        <f t="shared" si="6"/>
        <v>0.62708333333333333</v>
      </c>
      <c r="E13" s="19">
        <f t="shared" si="4"/>
        <v>0.63055555555555554</v>
      </c>
      <c r="F13" s="19">
        <f t="shared" si="5"/>
        <v>0.63611111111111107</v>
      </c>
      <c r="G13" s="19">
        <f>H13-TIME(0,5,0)</f>
        <v>0.63749999999999996</v>
      </c>
      <c r="H13" s="19">
        <f>I13-TIME(0,30,0)</f>
        <v>0.64097222222222217</v>
      </c>
      <c r="I13" s="19">
        <f>J13-TIME(0,2,0)</f>
        <v>0.66180555555555554</v>
      </c>
      <c r="J13" s="22">
        <f>K13-TIME(0,5,0)</f>
        <v>0.66319444444444442</v>
      </c>
      <c r="K13" s="66">
        <v>0.66666666666666663</v>
      </c>
      <c r="L13" s="69"/>
      <c r="M13" s="69"/>
      <c r="N13" s="69"/>
      <c r="O13" s="69"/>
      <c r="P13" s="69"/>
      <c r="Q13" s="19">
        <f>K13+TIME(0,0,R13*8*75)</f>
        <v>0.72222222222222221</v>
      </c>
      <c r="R13" s="9">
        <v>8</v>
      </c>
      <c r="S13" s="4" t="s">
        <v>163</v>
      </c>
    </row>
    <row r="14" spans="1:19" x14ac:dyDescent="0.3">
      <c r="A14" s="2" t="s">
        <v>0</v>
      </c>
      <c r="B14" s="2" t="s">
        <v>129</v>
      </c>
      <c r="C14" s="2" t="s">
        <v>141</v>
      </c>
      <c r="D14" s="18">
        <f t="shared" si="6"/>
        <v>0.6479166666666667</v>
      </c>
      <c r="E14" s="18">
        <f t="shared" si="4"/>
        <v>0.65138888888888891</v>
      </c>
      <c r="F14" s="18">
        <f t="shared" si="5"/>
        <v>0.65694444444444444</v>
      </c>
      <c r="G14" s="18">
        <f>H14-TIME(0,5,0)</f>
        <v>0.65833333333333333</v>
      </c>
      <c r="H14" s="18">
        <f>I14-TIME(0,3,0)</f>
        <v>0.66180555555555554</v>
      </c>
      <c r="I14" s="18">
        <f>J14-TIME(0,1,0)</f>
        <v>0.66388888888888886</v>
      </c>
      <c r="J14" s="21">
        <f>K14-TIME(0,2,0)</f>
        <v>0.6645833333333333</v>
      </c>
      <c r="K14" s="18">
        <v>0.66597222222222219</v>
      </c>
      <c r="L14" s="72"/>
      <c r="M14" s="72"/>
      <c r="N14" s="72"/>
      <c r="O14" s="72"/>
      <c r="P14" s="72"/>
      <c r="Q14" s="18">
        <f>K14+TIME(0,0,15)</f>
        <v>0.66614583333333333</v>
      </c>
      <c r="R14" s="7">
        <v>8</v>
      </c>
      <c r="S14" s="2" t="s">
        <v>132</v>
      </c>
    </row>
    <row r="15" spans="1:19" x14ac:dyDescent="0.3">
      <c r="A15" s="2" t="s">
        <v>0</v>
      </c>
      <c r="B15" s="2" t="s">
        <v>129</v>
      </c>
      <c r="C15" s="2" t="s">
        <v>142</v>
      </c>
      <c r="D15" s="18">
        <f t="shared" si="6"/>
        <v>0.65277777777777779</v>
      </c>
      <c r="E15" s="18">
        <f t="shared" si="4"/>
        <v>0.65625</v>
      </c>
      <c r="F15" s="18">
        <f t="shared" si="5"/>
        <v>0.66180555555555554</v>
      </c>
      <c r="G15" s="18">
        <f>H15-TIME(0,5,0)</f>
        <v>0.66319444444444442</v>
      </c>
      <c r="H15" s="18">
        <f>I15-TIME(0,3,0)</f>
        <v>0.66666666666666663</v>
      </c>
      <c r="I15" s="18">
        <f>J15-TIME(0,1,0)</f>
        <v>0.66874999999999996</v>
      </c>
      <c r="J15" s="21">
        <f>K15-TIME(0,2,0)</f>
        <v>0.6694444444444444</v>
      </c>
      <c r="K15" s="18">
        <v>0.67083333333333328</v>
      </c>
      <c r="L15" s="72"/>
      <c r="M15" s="72"/>
      <c r="N15" s="72"/>
      <c r="O15" s="72"/>
      <c r="P15" s="72"/>
      <c r="Q15" s="18">
        <f>K15+TIME(0,0,15)</f>
        <v>0.67100694444444442</v>
      </c>
      <c r="R15" s="7">
        <v>8</v>
      </c>
      <c r="S15" s="2" t="s">
        <v>132</v>
      </c>
    </row>
    <row r="16" spans="1:19" x14ac:dyDescent="0.3">
      <c r="A16" s="3" t="s">
        <v>0</v>
      </c>
      <c r="B16" s="3" t="s">
        <v>130</v>
      </c>
      <c r="C16" s="3" t="s">
        <v>141</v>
      </c>
      <c r="D16" s="16">
        <f t="shared" si="6"/>
        <v>0.65763888888888899</v>
      </c>
      <c r="E16" s="16">
        <f t="shared" si="4"/>
        <v>0.6611111111111112</v>
      </c>
      <c r="F16" s="16">
        <f t="shared" si="5"/>
        <v>0.66666666666666674</v>
      </c>
      <c r="G16" s="16">
        <f>H16-TIME(0,5,0)</f>
        <v>0.66805555555555562</v>
      </c>
      <c r="H16" s="16">
        <f>I16-TIME(0,3,0)</f>
        <v>0.67152777777777783</v>
      </c>
      <c r="I16" s="16">
        <f>J16-TIME(0,1,0)</f>
        <v>0.67361111111111116</v>
      </c>
      <c r="J16" s="20">
        <f>K16-TIME(0,2,0)</f>
        <v>0.6743055555555556</v>
      </c>
      <c r="K16" s="16">
        <v>0.67569444444444449</v>
      </c>
      <c r="L16" s="69"/>
      <c r="M16" s="69"/>
      <c r="N16" s="69"/>
      <c r="O16" s="69"/>
      <c r="P16" s="69"/>
      <c r="Q16" s="16">
        <f>K16+TIME(0,0,15)</f>
        <v>0.67586805555555562</v>
      </c>
      <c r="R16" s="8">
        <v>8</v>
      </c>
      <c r="S16" s="3" t="s">
        <v>132</v>
      </c>
    </row>
    <row r="17" spans="1:19" x14ac:dyDescent="0.3">
      <c r="A17" s="3" t="s">
        <v>0</v>
      </c>
      <c r="B17" s="3" t="s">
        <v>130</v>
      </c>
      <c r="C17" s="3" t="s">
        <v>142</v>
      </c>
      <c r="D17" s="16">
        <f t="shared" si="6"/>
        <v>0.66250000000000009</v>
      </c>
      <c r="E17" s="16">
        <f t="shared" si="4"/>
        <v>0.6659722222222223</v>
      </c>
      <c r="F17" s="16">
        <f t="shared" si="5"/>
        <v>0.67152777777777783</v>
      </c>
      <c r="G17" s="16">
        <f>H17-TIME(0,5,0)</f>
        <v>0.67291666666666672</v>
      </c>
      <c r="H17" s="16">
        <f>I17-TIME(0,3,0)</f>
        <v>0.67638888888888893</v>
      </c>
      <c r="I17" s="16">
        <f>J17-TIME(0,1,0)</f>
        <v>0.67847222222222225</v>
      </c>
      <c r="J17" s="20">
        <f>K17-TIME(0,2,0)</f>
        <v>0.6791666666666667</v>
      </c>
      <c r="K17" s="16">
        <v>0.68055555555555558</v>
      </c>
      <c r="L17" s="69"/>
      <c r="M17" s="69"/>
      <c r="N17" s="69"/>
      <c r="O17" s="69"/>
      <c r="P17" s="69"/>
      <c r="Q17" s="16">
        <f>K17+TIME(0,0,15)</f>
        <v>0.68072916666666672</v>
      </c>
      <c r="R17" s="8">
        <v>8</v>
      </c>
      <c r="S17" s="3" t="s">
        <v>132</v>
      </c>
    </row>
    <row r="18" spans="1:19" ht="15.6" x14ac:dyDescent="0.3">
      <c r="A18" s="58" t="s">
        <v>144</v>
      </c>
      <c r="B18" s="59"/>
      <c r="C18" s="59"/>
      <c r="D18" s="60"/>
      <c r="E18" s="60"/>
      <c r="F18" s="60"/>
      <c r="G18" s="60"/>
      <c r="H18" s="60"/>
      <c r="I18" s="60"/>
      <c r="J18" s="68"/>
      <c r="K18" s="61">
        <v>0.68055555555555558</v>
      </c>
      <c r="L18" s="81"/>
      <c r="M18" s="81"/>
      <c r="N18" s="81"/>
      <c r="O18" s="81"/>
      <c r="P18" s="81"/>
      <c r="Q18" s="62">
        <f>K18+TIME(0,7,0)</f>
        <v>0.68541666666666667</v>
      </c>
      <c r="R18" s="71"/>
      <c r="S18" s="63"/>
    </row>
    <row r="19" spans="1:19" ht="15.6" x14ac:dyDescent="0.3">
      <c r="A19" s="82" t="s">
        <v>154</v>
      </c>
      <c r="B19" s="83"/>
      <c r="C19" s="83"/>
      <c r="D19" s="84"/>
      <c r="E19" s="84"/>
      <c r="F19" s="84"/>
      <c r="G19" s="84"/>
      <c r="H19" s="84"/>
      <c r="I19" s="84"/>
      <c r="J19" s="85"/>
      <c r="K19" s="86"/>
      <c r="L19" s="87"/>
      <c r="M19" s="87"/>
      <c r="N19" s="87"/>
      <c r="O19" s="87"/>
      <c r="P19" s="87"/>
      <c r="Q19" s="84"/>
      <c r="R19" s="88"/>
      <c r="S19" s="83"/>
    </row>
    <row r="20" spans="1:19" x14ac:dyDescent="0.3">
      <c r="A20" s="2" t="s">
        <v>138</v>
      </c>
      <c r="B20" s="2" t="s">
        <v>129</v>
      </c>
      <c r="C20" s="2" t="s">
        <v>151</v>
      </c>
      <c r="D20" s="18">
        <f t="shared" ref="D20:D31" si="7">E20-TIME(0,5,0)</f>
        <v>0.67291666666666672</v>
      </c>
      <c r="E20" s="18">
        <f>F20-TIME(0,8,0)</f>
        <v>0.67638888888888893</v>
      </c>
      <c r="F20" s="18">
        <f t="shared" ref="F20:F31" si="8">G20-TIME(0,2,0)</f>
        <v>0.68194444444444446</v>
      </c>
      <c r="G20" s="18">
        <f t="shared" ref="G20:G31" si="9">H20-TIME(0,5,0)</f>
        <v>0.68333333333333335</v>
      </c>
      <c r="H20" s="18">
        <f>I20-TIME(0,3,0)</f>
        <v>0.68680555555555556</v>
      </c>
      <c r="I20" s="18">
        <f>J20-TIME(0,1,0)</f>
        <v>0.68888888888888888</v>
      </c>
      <c r="J20" s="21">
        <f>K20-TIME(0,2,0)</f>
        <v>0.68958333333333333</v>
      </c>
      <c r="K20" s="18">
        <v>0.69097222222222221</v>
      </c>
      <c r="L20" s="72"/>
      <c r="M20" s="72"/>
      <c r="N20" s="72"/>
      <c r="O20" s="72"/>
      <c r="P20" s="72"/>
      <c r="Q20" s="18">
        <f>K20+TIME(0,1,0)</f>
        <v>0.69166666666666665</v>
      </c>
      <c r="R20" s="7">
        <v>4</v>
      </c>
      <c r="S20" s="2"/>
    </row>
    <row r="21" spans="1:19" x14ac:dyDescent="0.3">
      <c r="A21" s="6" t="s">
        <v>1</v>
      </c>
      <c r="B21" s="6" t="s">
        <v>129</v>
      </c>
      <c r="C21" s="6" t="s">
        <v>6</v>
      </c>
      <c r="D21" s="17">
        <f t="shared" si="7"/>
        <v>0.64861111111111114</v>
      </c>
      <c r="E21" s="17">
        <f>F21-TIME(0,10,0)</f>
        <v>0.65208333333333335</v>
      </c>
      <c r="F21" s="17">
        <f t="shared" si="8"/>
        <v>0.65902777777777777</v>
      </c>
      <c r="G21" s="17">
        <f t="shared" si="9"/>
        <v>0.66041666666666665</v>
      </c>
      <c r="H21" s="17">
        <f>I21-TIME(0,35,0)</f>
        <v>0.66388888888888886</v>
      </c>
      <c r="I21" s="17">
        <f>J21-TIME(0,2,0)</f>
        <v>0.68819444444444444</v>
      </c>
      <c r="J21" s="23">
        <f>K21-TIME(0,7,0)</f>
        <v>0.68958333333333333</v>
      </c>
      <c r="K21" s="17">
        <v>0.69444444444444442</v>
      </c>
      <c r="L21" s="17">
        <f>K21+TIME(0,0,R21*1.5*60)</f>
        <v>0.70798611111111109</v>
      </c>
      <c r="M21" s="17">
        <f>L21+TIME(0,0,R21*1.5*60)</f>
        <v>0.72152777777777777</v>
      </c>
      <c r="N21" s="17">
        <f>M21+TIME(0,0,(R21*1.5+2)*60)</f>
        <v>0.73645833333333333</v>
      </c>
      <c r="O21" s="17">
        <f>N21+TIME(0,0,8*1.5*60)</f>
        <v>0.74479166666666663</v>
      </c>
      <c r="P21" s="17">
        <f>O21+TIME(0,0,8*1.5*60)</f>
        <v>0.75312499999999993</v>
      </c>
      <c r="Q21" s="17">
        <f>P21+TIME(0,0,8*1.5*60)</f>
        <v>0.76145833333333324</v>
      </c>
      <c r="R21" s="10">
        <v>13</v>
      </c>
      <c r="S21" s="6"/>
    </row>
    <row r="22" spans="1:19" x14ac:dyDescent="0.3">
      <c r="A22" s="2" t="s">
        <v>138</v>
      </c>
      <c r="B22" s="2" t="s">
        <v>129</v>
      </c>
      <c r="C22" s="2" t="s">
        <v>149</v>
      </c>
      <c r="D22" s="18">
        <f t="shared" si="7"/>
        <v>0.67847222222222225</v>
      </c>
      <c r="E22" s="18">
        <f>F22-TIME(0,8,0)</f>
        <v>0.68194444444444446</v>
      </c>
      <c r="F22" s="18">
        <f t="shared" si="8"/>
        <v>0.6875</v>
      </c>
      <c r="G22" s="18">
        <f t="shared" si="9"/>
        <v>0.68888888888888888</v>
      </c>
      <c r="H22" s="18">
        <f>I22-TIME(0,3,0)</f>
        <v>0.69236111111111109</v>
      </c>
      <c r="I22" s="18">
        <f>J22-TIME(0,1,0)</f>
        <v>0.69444444444444442</v>
      </c>
      <c r="J22" s="21">
        <f>K22-TIME(0,2,0)</f>
        <v>0.69513888888888886</v>
      </c>
      <c r="K22" s="18">
        <v>0.69652777777777775</v>
      </c>
      <c r="L22" s="72"/>
      <c r="M22" s="72"/>
      <c r="N22" s="72"/>
      <c r="O22" s="72"/>
      <c r="P22" s="72"/>
      <c r="Q22" s="18">
        <f>K22+TIME(0,1,0)</f>
        <v>0.69722222222222219</v>
      </c>
      <c r="R22" s="7">
        <v>4</v>
      </c>
      <c r="S22" s="2"/>
    </row>
    <row r="23" spans="1:19" x14ac:dyDescent="0.3">
      <c r="A23" s="3" t="s">
        <v>140</v>
      </c>
      <c r="B23" s="3" t="s">
        <v>130</v>
      </c>
      <c r="C23" s="3" t="s">
        <v>149</v>
      </c>
      <c r="D23" s="16">
        <f t="shared" si="7"/>
        <v>0.68402777777777779</v>
      </c>
      <c r="E23" s="16">
        <f>F23-TIME(0,8,0)</f>
        <v>0.6875</v>
      </c>
      <c r="F23" s="16">
        <f t="shared" si="8"/>
        <v>0.69305555555555554</v>
      </c>
      <c r="G23" s="16">
        <f t="shared" si="9"/>
        <v>0.69444444444444442</v>
      </c>
      <c r="H23" s="16">
        <f>I23-TIME(0,2,0)</f>
        <v>0.69791666666666663</v>
      </c>
      <c r="I23" s="16">
        <f>J23-TIME(0,1,0)</f>
        <v>0.69930555555555551</v>
      </c>
      <c r="J23" s="20">
        <f>K23-TIME(0,2,0)</f>
        <v>0.7</v>
      </c>
      <c r="K23" s="16">
        <v>0.70138888888888884</v>
      </c>
      <c r="L23" s="69"/>
      <c r="M23" s="69"/>
      <c r="N23" s="69"/>
      <c r="O23" s="69"/>
      <c r="P23" s="69"/>
      <c r="Q23" s="16">
        <f>K23+TIME(0,2,30)</f>
        <v>0.703125</v>
      </c>
      <c r="R23" s="8">
        <v>6</v>
      </c>
      <c r="S23" s="3"/>
    </row>
    <row r="24" spans="1:19" x14ac:dyDescent="0.3">
      <c r="A24" s="2" t="s">
        <v>139</v>
      </c>
      <c r="B24" s="2" t="s">
        <v>129</v>
      </c>
      <c r="C24" s="2" t="s">
        <v>6</v>
      </c>
      <c r="D24" s="18">
        <f t="shared" si="7"/>
        <v>0.68958333333333344</v>
      </c>
      <c r="E24" s="18">
        <f t="shared" ref="E24:E27" si="10">F24-TIME(0,10,0)</f>
        <v>0.69305555555555565</v>
      </c>
      <c r="F24" s="18">
        <f t="shared" si="8"/>
        <v>0.70000000000000007</v>
      </c>
      <c r="G24" s="18">
        <f t="shared" si="9"/>
        <v>0.70138888888888895</v>
      </c>
      <c r="H24" s="18">
        <f>I24-TIME(0,2,0)</f>
        <v>0.70486111111111116</v>
      </c>
      <c r="I24" s="18">
        <f>J24-TIME(0,1,0)</f>
        <v>0.70625000000000004</v>
      </c>
      <c r="J24" s="21">
        <f t="shared" ref="J24:J31" si="11">K24-TIME(0,5,0)</f>
        <v>0.70694444444444449</v>
      </c>
      <c r="K24" s="18">
        <v>0.7104166666666667</v>
      </c>
      <c r="L24" s="72"/>
      <c r="M24" s="72"/>
      <c r="N24" s="72"/>
      <c r="O24" s="72"/>
      <c r="P24" s="72"/>
      <c r="Q24" s="18">
        <f>K24+TIME(0,4,0)</f>
        <v>0.71319444444444446</v>
      </c>
      <c r="R24" s="7">
        <v>10</v>
      </c>
      <c r="S24" s="2"/>
    </row>
    <row r="25" spans="1:19" x14ac:dyDescent="0.3">
      <c r="A25" s="2" t="s">
        <v>138</v>
      </c>
      <c r="B25" s="2" t="s">
        <v>129</v>
      </c>
      <c r="C25" s="2" t="s">
        <v>150</v>
      </c>
      <c r="D25" s="18">
        <f t="shared" si="7"/>
        <v>0.70069444444444451</v>
      </c>
      <c r="E25" s="18">
        <f>F25-TIME(0,8,0)</f>
        <v>0.70416666666666672</v>
      </c>
      <c r="F25" s="18">
        <f t="shared" si="8"/>
        <v>0.70972222222222225</v>
      </c>
      <c r="G25" s="18">
        <f t="shared" si="9"/>
        <v>0.71111111111111114</v>
      </c>
      <c r="H25" s="18">
        <f>I25-TIME(0,3,0)</f>
        <v>0.71458333333333335</v>
      </c>
      <c r="I25" s="18">
        <f>J25-TIME(0,1,0)</f>
        <v>0.71666666666666667</v>
      </c>
      <c r="J25" s="21">
        <f t="shared" si="11"/>
        <v>0.71736111111111112</v>
      </c>
      <c r="K25" s="18">
        <v>0.72083333333333333</v>
      </c>
      <c r="L25" s="72"/>
      <c r="M25" s="72"/>
      <c r="N25" s="72"/>
      <c r="O25" s="72"/>
      <c r="P25" s="72"/>
      <c r="Q25" s="18">
        <f>K25+TIME(0,1,0)</f>
        <v>0.72152777777777777</v>
      </c>
      <c r="R25" s="7">
        <v>4</v>
      </c>
      <c r="S25" s="2"/>
    </row>
    <row r="26" spans="1:19" x14ac:dyDescent="0.3">
      <c r="A26" s="6" t="s">
        <v>3</v>
      </c>
      <c r="B26" s="6" t="s">
        <v>129</v>
      </c>
      <c r="C26" s="6" t="s">
        <v>6</v>
      </c>
      <c r="D26" s="17">
        <f t="shared" si="7"/>
        <v>0.68125000000000002</v>
      </c>
      <c r="E26" s="17">
        <f>F26-TIME(0,8,0)</f>
        <v>0.68472222222222223</v>
      </c>
      <c r="F26" s="17">
        <f t="shared" si="8"/>
        <v>0.69027777777777777</v>
      </c>
      <c r="G26" s="17">
        <f t="shared" si="9"/>
        <v>0.69166666666666665</v>
      </c>
      <c r="H26" s="17">
        <f>I26-TIME(0,35,0)</f>
        <v>0.69513888888888886</v>
      </c>
      <c r="I26" s="17">
        <f>J26-TIME(0,2,0)</f>
        <v>0.71944444444444444</v>
      </c>
      <c r="J26" s="23">
        <f t="shared" si="11"/>
        <v>0.72083333333333333</v>
      </c>
      <c r="K26" s="17">
        <v>0.72430555555555554</v>
      </c>
      <c r="L26" s="17">
        <f>K26+TIME(0,0,R26*1.25*60)</f>
        <v>0.73124999999999996</v>
      </c>
      <c r="M26" s="17">
        <f>L26+TIME(0,0,R26*1.25*60)</f>
        <v>0.73819444444444438</v>
      </c>
      <c r="N26" s="17">
        <f>M26+TIME(0,0,(R26*1.25+2)*60)</f>
        <v>0.74652777777777768</v>
      </c>
      <c r="O26" s="17">
        <f>N26+TIME(0,0,8*1.25*60)</f>
        <v>0.7534722222222221</v>
      </c>
      <c r="P26" s="17">
        <f>O26+TIME(0,0,8*1.25*60)</f>
        <v>0.76041666666666652</v>
      </c>
      <c r="Q26" s="17">
        <f>P26+TIME(0,0,8*1.25*60)</f>
        <v>0.76736111111111094</v>
      </c>
      <c r="R26" s="10">
        <v>8</v>
      </c>
      <c r="S26" s="6" t="s">
        <v>164</v>
      </c>
    </row>
    <row r="27" spans="1:19" x14ac:dyDescent="0.3">
      <c r="A27" s="3" t="s">
        <v>15</v>
      </c>
      <c r="B27" s="3" t="s">
        <v>130</v>
      </c>
      <c r="C27" s="3" t="s">
        <v>6</v>
      </c>
      <c r="D27" s="16">
        <f t="shared" si="7"/>
        <v>0.70763888888888893</v>
      </c>
      <c r="E27" s="16">
        <f t="shared" si="10"/>
        <v>0.71111111111111114</v>
      </c>
      <c r="F27" s="16">
        <f t="shared" si="8"/>
        <v>0.71805555555555556</v>
      </c>
      <c r="G27" s="16">
        <f t="shared" si="9"/>
        <v>0.71944444444444444</v>
      </c>
      <c r="H27" s="16">
        <f>I27-TIME(0,2,0)</f>
        <v>0.72291666666666665</v>
      </c>
      <c r="I27" s="16">
        <f>J27-TIME(0,1,0)</f>
        <v>0.72430555555555554</v>
      </c>
      <c r="J27" s="20">
        <f t="shared" si="11"/>
        <v>0.72499999999999998</v>
      </c>
      <c r="K27" s="16">
        <v>0.72847222222222219</v>
      </c>
      <c r="L27" s="69"/>
      <c r="M27" s="69"/>
      <c r="N27" s="69"/>
      <c r="O27" s="69"/>
      <c r="P27" s="69"/>
      <c r="Q27" s="16">
        <f>K27+TIME(0,10,0)</f>
        <v>0.73541666666666661</v>
      </c>
      <c r="R27" s="8">
        <v>10</v>
      </c>
      <c r="S27" s="3"/>
    </row>
    <row r="28" spans="1:19" x14ac:dyDescent="0.3">
      <c r="A28" s="3" t="s">
        <v>140</v>
      </c>
      <c r="B28" s="3" t="s">
        <v>130</v>
      </c>
      <c r="C28" s="3" t="s">
        <v>150</v>
      </c>
      <c r="D28" s="16">
        <f t="shared" si="7"/>
        <v>0.72291666666666676</v>
      </c>
      <c r="E28" s="16">
        <f>F28-TIME(0,8,0)</f>
        <v>0.72638888888888897</v>
      </c>
      <c r="F28" s="16">
        <f t="shared" si="8"/>
        <v>0.73194444444444451</v>
      </c>
      <c r="G28" s="16">
        <f t="shared" si="9"/>
        <v>0.73333333333333339</v>
      </c>
      <c r="H28" s="16">
        <f>I28-TIME(0,2,0)</f>
        <v>0.7368055555555556</v>
      </c>
      <c r="I28" s="16">
        <f>J28-TIME(0,1,0)</f>
        <v>0.73819444444444449</v>
      </c>
      <c r="J28" s="20">
        <f t="shared" si="11"/>
        <v>0.73888888888888893</v>
      </c>
      <c r="K28" s="16">
        <v>0.74236111111111114</v>
      </c>
      <c r="L28" s="69"/>
      <c r="M28" s="69"/>
      <c r="N28" s="69"/>
      <c r="O28" s="69"/>
      <c r="P28" s="69"/>
      <c r="Q28" s="16">
        <f>K28+TIME(0,2,30)</f>
        <v>0.7440972222222223</v>
      </c>
      <c r="R28" s="8">
        <v>6</v>
      </c>
      <c r="S28" s="3"/>
    </row>
    <row r="29" spans="1:19" x14ac:dyDescent="0.3">
      <c r="A29" s="3" t="s">
        <v>0</v>
      </c>
      <c r="B29" s="3" t="s">
        <v>130</v>
      </c>
      <c r="C29" s="3" t="s">
        <v>6</v>
      </c>
      <c r="D29" s="16">
        <f t="shared" si="7"/>
        <v>0.73055555555555562</v>
      </c>
      <c r="E29" s="16">
        <f>F29-TIME(0,8,0)</f>
        <v>0.73402777777777783</v>
      </c>
      <c r="F29" s="16">
        <f t="shared" si="8"/>
        <v>0.73958333333333337</v>
      </c>
      <c r="G29" s="16">
        <f t="shared" si="9"/>
        <v>0.74097222222222225</v>
      </c>
      <c r="H29" s="16">
        <f>I29-TIME(0,3,0)</f>
        <v>0.74444444444444446</v>
      </c>
      <c r="I29" s="16">
        <f>J29-TIME(0,1,0)</f>
        <v>0.74652777777777779</v>
      </c>
      <c r="J29" s="20">
        <f t="shared" si="11"/>
        <v>0.74722222222222223</v>
      </c>
      <c r="K29" s="16">
        <v>0.75069444444444444</v>
      </c>
      <c r="L29" s="69"/>
      <c r="M29" s="69"/>
      <c r="N29" s="69"/>
      <c r="O29" s="69"/>
      <c r="P29" s="69"/>
      <c r="Q29" s="16">
        <f>K29+TIME(0,0,15)</f>
        <v>0.75086805555555558</v>
      </c>
      <c r="R29" s="8">
        <v>8</v>
      </c>
      <c r="S29" s="3"/>
    </row>
    <row r="30" spans="1:19" x14ac:dyDescent="0.3">
      <c r="A30" s="2" t="s">
        <v>0</v>
      </c>
      <c r="B30" s="2" t="s">
        <v>129</v>
      </c>
      <c r="C30" s="2" t="s">
        <v>6</v>
      </c>
      <c r="D30" s="18">
        <f t="shared" si="7"/>
        <v>0.73750000000000004</v>
      </c>
      <c r="E30" s="18">
        <f>F30-TIME(0,8,0)</f>
        <v>0.74097222222222225</v>
      </c>
      <c r="F30" s="18">
        <f t="shared" si="8"/>
        <v>0.74652777777777779</v>
      </c>
      <c r="G30" s="18">
        <f t="shared" si="9"/>
        <v>0.74791666666666667</v>
      </c>
      <c r="H30" s="18">
        <f>I30-TIME(0,3,0)</f>
        <v>0.75138888888888888</v>
      </c>
      <c r="I30" s="18">
        <f>J30-TIME(0,1,0)</f>
        <v>0.75347222222222221</v>
      </c>
      <c r="J30" s="21">
        <f t="shared" si="11"/>
        <v>0.75416666666666665</v>
      </c>
      <c r="K30" s="18">
        <v>0.75763888888888886</v>
      </c>
      <c r="L30" s="72"/>
      <c r="M30" s="72"/>
      <c r="N30" s="72"/>
      <c r="O30" s="72"/>
      <c r="P30" s="72"/>
      <c r="Q30" s="18">
        <f>K30+TIME(0,0,15)</f>
        <v>0.7578125</v>
      </c>
      <c r="R30" s="7">
        <v>8</v>
      </c>
      <c r="S30" s="2"/>
    </row>
    <row r="31" spans="1:19" x14ac:dyDescent="0.3">
      <c r="A31" s="3" t="s">
        <v>131</v>
      </c>
      <c r="B31" s="3" t="s">
        <v>130</v>
      </c>
      <c r="C31" s="3" t="s">
        <v>6</v>
      </c>
      <c r="D31" s="16">
        <f t="shared" si="7"/>
        <v>0.74722222222222234</v>
      </c>
      <c r="E31" s="16">
        <f>F31-TIME(0,8,0)</f>
        <v>0.75069444444444455</v>
      </c>
      <c r="F31" s="16">
        <f t="shared" si="8"/>
        <v>0.75625000000000009</v>
      </c>
      <c r="G31" s="16">
        <f t="shared" si="9"/>
        <v>0.75763888888888897</v>
      </c>
      <c r="H31" s="16">
        <f>I31-TIME(0,5,0)</f>
        <v>0.76111111111111118</v>
      </c>
      <c r="I31" s="16">
        <f>J31-TIME(0,1,0)</f>
        <v>0.76458333333333339</v>
      </c>
      <c r="J31" s="20">
        <f t="shared" si="11"/>
        <v>0.76527777777777783</v>
      </c>
      <c r="K31" s="16">
        <v>0.76875000000000004</v>
      </c>
      <c r="L31" s="69"/>
      <c r="M31" s="69"/>
      <c r="N31" s="69"/>
      <c r="O31" s="69"/>
      <c r="P31" s="69"/>
      <c r="Q31" s="16">
        <f>K31+TIME(0,0,15)</f>
        <v>0.76892361111111118</v>
      </c>
      <c r="R31" s="8">
        <v>8</v>
      </c>
      <c r="S31" s="3"/>
    </row>
    <row r="32" spans="1:19" ht="15.6" x14ac:dyDescent="0.3">
      <c r="A32" s="82" t="s">
        <v>155</v>
      </c>
      <c r="B32" s="83"/>
      <c r="C32" s="83"/>
      <c r="D32" s="84"/>
      <c r="E32" s="84"/>
      <c r="F32" s="84"/>
      <c r="G32" s="84"/>
      <c r="H32" s="84"/>
      <c r="I32" s="84"/>
      <c r="J32" s="85"/>
      <c r="K32" s="86"/>
      <c r="L32" s="87"/>
      <c r="M32" s="87"/>
      <c r="N32" s="87"/>
      <c r="O32" s="87"/>
      <c r="P32" s="87"/>
      <c r="Q32" s="84"/>
      <c r="R32" s="88"/>
      <c r="S32" s="83"/>
    </row>
    <row r="33" spans="1:19" ht="15.6" x14ac:dyDescent="0.3">
      <c r="A33" s="58" t="s">
        <v>156</v>
      </c>
      <c r="B33" s="59"/>
      <c r="C33" s="59"/>
      <c r="D33" s="60"/>
      <c r="E33" s="60"/>
      <c r="F33" s="60"/>
      <c r="G33" s="60"/>
      <c r="H33" s="60"/>
      <c r="I33" s="60"/>
      <c r="J33" s="68"/>
      <c r="K33" s="61">
        <v>0.77083333333333337</v>
      </c>
      <c r="L33" s="81"/>
      <c r="M33" s="81"/>
      <c r="N33" s="81"/>
      <c r="O33" s="81"/>
      <c r="P33" s="81"/>
      <c r="Q33" s="62">
        <f>K33+TIME(0,3,0)</f>
        <v>0.7729166666666667</v>
      </c>
      <c r="R33" s="71"/>
      <c r="S33" s="63"/>
    </row>
    <row r="34" spans="1:19" ht="15.6" x14ac:dyDescent="0.3">
      <c r="A34" s="58" t="s">
        <v>157</v>
      </c>
      <c r="B34" s="59"/>
      <c r="C34" s="59"/>
      <c r="D34" s="60"/>
      <c r="E34" s="60"/>
      <c r="F34" s="60"/>
      <c r="G34" s="60"/>
      <c r="H34" s="60"/>
      <c r="I34" s="60"/>
      <c r="J34" s="68"/>
      <c r="K34" s="61">
        <v>0.77430555555555558</v>
      </c>
      <c r="L34" s="81"/>
      <c r="M34" s="81"/>
      <c r="N34" s="81"/>
      <c r="O34" s="81"/>
      <c r="P34" s="81"/>
      <c r="Q34" s="62">
        <f>K34+TIME(0,3,0)</f>
        <v>0.77638888888888891</v>
      </c>
      <c r="R34" s="71"/>
      <c r="S34" s="63"/>
    </row>
    <row r="35" spans="1:19" ht="15.6" x14ac:dyDescent="0.3">
      <c r="A35" s="74" t="s">
        <v>158</v>
      </c>
      <c r="B35" s="75"/>
      <c r="C35" s="75"/>
      <c r="D35" s="76"/>
      <c r="E35" s="76"/>
      <c r="F35" s="76"/>
      <c r="G35" s="76"/>
      <c r="H35" s="76"/>
      <c r="I35" s="76"/>
      <c r="J35" s="77"/>
      <c r="K35" s="78"/>
      <c r="L35" s="79"/>
      <c r="M35" s="79"/>
      <c r="N35" s="79"/>
      <c r="O35" s="79"/>
      <c r="P35" s="79"/>
      <c r="Q35" s="76"/>
      <c r="R35" s="80"/>
      <c r="S35" s="75"/>
    </row>
  </sheetData>
  <sortState xmlns:xlrd2="http://schemas.microsoft.com/office/spreadsheetml/2017/richdata2" ref="A4:S31">
    <sortCondition ref="K4:K31"/>
  </sortState>
  <phoneticPr fontId="1" type="noConversion"/>
  <pageMargins left="0.7" right="0.7" top="0.75" bottom="0.75" header="0.3" footer="0.3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64D0B-2782-4ECD-8713-30717782BCEB}">
  <sheetPr>
    <pageSetUpPr fitToPage="1"/>
  </sheetPr>
  <dimension ref="A1:F35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H18" sqref="H18"/>
    </sheetView>
  </sheetViews>
  <sheetFormatPr defaultColWidth="8.88671875" defaultRowHeight="14.4" x14ac:dyDescent="0.3"/>
  <cols>
    <col min="1" max="1" width="11.88671875" style="1" bestFit="1" customWidth="1"/>
    <col min="2" max="2" width="10.33203125" style="1" customWidth="1"/>
    <col min="3" max="3" width="7.77734375" style="1" bestFit="1" customWidth="1"/>
    <col min="4" max="5" width="12.5546875" style="1" customWidth="1"/>
    <col min="6" max="6" width="9.6640625" style="1" bestFit="1" customWidth="1"/>
    <col min="7" max="8" width="8.88671875" style="1"/>
    <col min="9" max="9" width="5.5546875" style="1" customWidth="1"/>
    <col min="10" max="16384" width="8.88671875" style="1"/>
  </cols>
  <sheetData>
    <row r="1" spans="1:6" ht="31.2" customHeight="1" x14ac:dyDescent="0.3">
      <c r="A1" s="11" t="s">
        <v>136</v>
      </c>
      <c r="B1" s="12"/>
      <c r="C1" s="12"/>
      <c r="D1" s="12"/>
      <c r="E1" s="12"/>
      <c r="F1" s="12"/>
    </row>
    <row r="2" spans="1:6" s="73" customFormat="1" ht="30" customHeight="1" x14ac:dyDescent="0.3">
      <c r="A2" s="13" t="s">
        <v>13</v>
      </c>
      <c r="B2" s="13" t="s">
        <v>14</v>
      </c>
      <c r="C2" s="14" t="s">
        <v>4</v>
      </c>
      <c r="D2" s="14" t="s">
        <v>162</v>
      </c>
      <c r="E2" s="14" t="s">
        <v>160</v>
      </c>
      <c r="F2" s="15" t="s">
        <v>5</v>
      </c>
    </row>
    <row r="3" spans="1:6" ht="15.6" x14ac:dyDescent="0.3">
      <c r="A3" s="74" t="s">
        <v>153</v>
      </c>
      <c r="B3" s="75"/>
      <c r="C3" s="75"/>
      <c r="D3" s="76"/>
      <c r="E3" s="76"/>
      <c r="F3" s="78"/>
    </row>
    <row r="4" spans="1:6" x14ac:dyDescent="0.3">
      <c r="A4" s="4" t="s">
        <v>147</v>
      </c>
      <c r="B4" s="4" t="s">
        <v>130</v>
      </c>
      <c r="C4" s="4" t="s">
        <v>6</v>
      </c>
      <c r="D4" s="19">
        <v>0.57430555555555562</v>
      </c>
      <c r="E4" s="19">
        <v>0.57777777777777783</v>
      </c>
      <c r="F4" s="19">
        <v>0.61458333333333337</v>
      </c>
    </row>
    <row r="5" spans="1:6" x14ac:dyDescent="0.3">
      <c r="A5" s="3" t="s">
        <v>0</v>
      </c>
      <c r="B5" s="3" t="s">
        <v>130</v>
      </c>
      <c r="C5" s="3" t="s">
        <v>149</v>
      </c>
      <c r="D5" s="16">
        <v>0.60208333333333341</v>
      </c>
      <c r="E5" s="16">
        <v>0.60555555555555562</v>
      </c>
      <c r="F5" s="16">
        <v>0.62013888888888891</v>
      </c>
    </row>
    <row r="6" spans="1:6" s="53" customFormat="1" x14ac:dyDescent="0.3">
      <c r="A6" s="3" t="s">
        <v>0</v>
      </c>
      <c r="B6" s="3" t="s">
        <v>130</v>
      </c>
      <c r="C6" s="3" t="s">
        <v>150</v>
      </c>
      <c r="D6" s="16">
        <v>0.60625000000000007</v>
      </c>
      <c r="E6" s="16">
        <v>0.60972222222222228</v>
      </c>
      <c r="F6" s="16">
        <v>0.62430555555555556</v>
      </c>
    </row>
    <row r="7" spans="1:6" s="53" customFormat="1" x14ac:dyDescent="0.3">
      <c r="A7" s="2" t="s">
        <v>0</v>
      </c>
      <c r="B7" s="2" t="s">
        <v>129</v>
      </c>
      <c r="C7" s="2" t="s">
        <v>149</v>
      </c>
      <c r="D7" s="18">
        <v>0.61041666666666672</v>
      </c>
      <c r="E7" s="18">
        <v>0.61388888888888893</v>
      </c>
      <c r="F7" s="18">
        <v>0.62847222222222221</v>
      </c>
    </row>
    <row r="8" spans="1:6" s="52" customFormat="1" x14ac:dyDescent="0.3">
      <c r="A8" s="64" t="s">
        <v>0</v>
      </c>
      <c r="B8" s="64" t="s">
        <v>129</v>
      </c>
      <c r="C8" s="64" t="s">
        <v>150</v>
      </c>
      <c r="D8" s="18">
        <v>0.61388888888888893</v>
      </c>
      <c r="E8" s="65">
        <v>0.61736111111111114</v>
      </c>
      <c r="F8" s="65">
        <v>0.63194444444444442</v>
      </c>
    </row>
    <row r="9" spans="1:6" s="52" customFormat="1" x14ac:dyDescent="0.3">
      <c r="A9" s="3" t="s">
        <v>138</v>
      </c>
      <c r="B9" s="3" t="s">
        <v>130</v>
      </c>
      <c r="C9" s="3" t="s">
        <v>6</v>
      </c>
      <c r="D9" s="16">
        <v>0.62013888888888891</v>
      </c>
      <c r="E9" s="16">
        <v>0.62361111111111112</v>
      </c>
      <c r="F9" s="16">
        <v>0.63888888888888884</v>
      </c>
    </row>
    <row r="10" spans="1:6" ht="15.6" x14ac:dyDescent="0.3">
      <c r="A10" s="74" t="s">
        <v>152</v>
      </c>
      <c r="B10" s="75"/>
      <c r="C10" s="75"/>
      <c r="D10" s="76"/>
      <c r="E10" s="76"/>
      <c r="F10" s="78"/>
    </row>
    <row r="11" spans="1:6" x14ac:dyDescent="0.3">
      <c r="A11" s="3" t="s">
        <v>131</v>
      </c>
      <c r="B11" s="3" t="s">
        <v>130</v>
      </c>
      <c r="C11" s="3" t="s">
        <v>141</v>
      </c>
      <c r="D11" s="16">
        <v>0.63333333333333341</v>
      </c>
      <c r="E11" s="16">
        <v>0.63680555555555562</v>
      </c>
      <c r="F11" s="16">
        <v>0.65277777777777779</v>
      </c>
    </row>
    <row r="12" spans="1:6" x14ac:dyDescent="0.3">
      <c r="A12" s="54" t="s">
        <v>131</v>
      </c>
      <c r="B12" s="54" t="s">
        <v>130</v>
      </c>
      <c r="C12" s="54" t="s">
        <v>142</v>
      </c>
      <c r="D12" s="16">
        <v>0.64027777777777783</v>
      </c>
      <c r="E12" s="55">
        <v>0.64375000000000004</v>
      </c>
      <c r="F12" s="55">
        <v>0.65972222222222221</v>
      </c>
    </row>
    <row r="13" spans="1:6" x14ac:dyDescent="0.3">
      <c r="A13" s="4" t="s">
        <v>2</v>
      </c>
      <c r="B13" s="4" t="s">
        <v>130</v>
      </c>
      <c r="C13" s="4" t="s">
        <v>6</v>
      </c>
      <c r="D13" s="19">
        <v>0.62708333333333333</v>
      </c>
      <c r="E13" s="19">
        <v>0.63055555555555554</v>
      </c>
      <c r="F13" s="66">
        <v>0.66666666666666663</v>
      </c>
    </row>
    <row r="14" spans="1:6" x14ac:dyDescent="0.3">
      <c r="A14" s="2" t="s">
        <v>0</v>
      </c>
      <c r="B14" s="2" t="s">
        <v>129</v>
      </c>
      <c r="C14" s="2" t="s">
        <v>141</v>
      </c>
      <c r="D14" s="18">
        <v>0.6479166666666667</v>
      </c>
      <c r="E14" s="18">
        <v>0.65138888888888891</v>
      </c>
      <c r="F14" s="18">
        <v>0.66597222222222219</v>
      </c>
    </row>
    <row r="15" spans="1:6" x14ac:dyDescent="0.3">
      <c r="A15" s="2" t="s">
        <v>0</v>
      </c>
      <c r="B15" s="2" t="s">
        <v>129</v>
      </c>
      <c r="C15" s="2" t="s">
        <v>142</v>
      </c>
      <c r="D15" s="18">
        <v>0.65277777777777779</v>
      </c>
      <c r="E15" s="18">
        <v>0.65625</v>
      </c>
      <c r="F15" s="18">
        <v>0.67083333333333328</v>
      </c>
    </row>
    <row r="16" spans="1:6" x14ac:dyDescent="0.3">
      <c r="A16" s="3" t="s">
        <v>0</v>
      </c>
      <c r="B16" s="3" t="s">
        <v>130</v>
      </c>
      <c r="C16" s="3" t="s">
        <v>141</v>
      </c>
      <c r="D16" s="16">
        <v>0.65763888888888899</v>
      </c>
      <c r="E16" s="16">
        <v>0.6611111111111112</v>
      </c>
      <c r="F16" s="16">
        <v>0.67569444444444449</v>
      </c>
    </row>
    <row r="17" spans="1:6" x14ac:dyDescent="0.3">
      <c r="A17" s="3" t="s">
        <v>0</v>
      </c>
      <c r="B17" s="3" t="s">
        <v>130</v>
      </c>
      <c r="C17" s="3" t="s">
        <v>142</v>
      </c>
      <c r="D17" s="16">
        <v>0.66250000000000009</v>
      </c>
      <c r="E17" s="16">
        <v>0.6659722222222223</v>
      </c>
      <c r="F17" s="16">
        <v>0.68055555555555558</v>
      </c>
    </row>
    <row r="18" spans="1:6" ht="15.6" x14ac:dyDescent="0.3">
      <c r="A18" s="58" t="s">
        <v>144</v>
      </c>
      <c r="B18" s="59"/>
      <c r="C18" s="59"/>
      <c r="D18" s="60"/>
      <c r="E18" s="60"/>
      <c r="F18" s="61">
        <v>0.68055555555555558</v>
      </c>
    </row>
    <row r="19" spans="1:6" ht="15.6" x14ac:dyDescent="0.3">
      <c r="A19" s="82" t="s">
        <v>154</v>
      </c>
      <c r="B19" s="83"/>
      <c r="C19" s="83"/>
      <c r="D19" s="84"/>
      <c r="E19" s="84"/>
      <c r="F19" s="86"/>
    </row>
    <row r="20" spans="1:6" x14ac:dyDescent="0.3">
      <c r="A20" s="2" t="s">
        <v>138</v>
      </c>
      <c r="B20" s="2" t="s">
        <v>129</v>
      </c>
      <c r="C20" s="2" t="s">
        <v>151</v>
      </c>
      <c r="D20" s="18">
        <v>0.67291666666666672</v>
      </c>
      <c r="E20" s="18">
        <v>0.67638888888888893</v>
      </c>
      <c r="F20" s="18">
        <v>0.69097222222222221</v>
      </c>
    </row>
    <row r="21" spans="1:6" x14ac:dyDescent="0.3">
      <c r="A21" s="6" t="s">
        <v>1</v>
      </c>
      <c r="B21" s="6" t="s">
        <v>129</v>
      </c>
      <c r="C21" s="6" t="s">
        <v>6</v>
      </c>
      <c r="D21" s="17">
        <v>0.64861111111111114</v>
      </c>
      <c r="E21" s="17">
        <v>0.65208333333333335</v>
      </c>
      <c r="F21" s="17">
        <v>0.69444444444444442</v>
      </c>
    </row>
    <row r="22" spans="1:6" x14ac:dyDescent="0.3">
      <c r="A22" s="2" t="s">
        <v>138</v>
      </c>
      <c r="B22" s="2" t="s">
        <v>129</v>
      </c>
      <c r="C22" s="2" t="s">
        <v>149</v>
      </c>
      <c r="D22" s="18">
        <v>0.67847222222222225</v>
      </c>
      <c r="E22" s="18">
        <v>0.68194444444444446</v>
      </c>
      <c r="F22" s="18">
        <v>0.69652777777777775</v>
      </c>
    </row>
    <row r="23" spans="1:6" x14ac:dyDescent="0.3">
      <c r="A23" s="3" t="s">
        <v>140</v>
      </c>
      <c r="B23" s="3" t="s">
        <v>130</v>
      </c>
      <c r="C23" s="3" t="s">
        <v>149</v>
      </c>
      <c r="D23" s="16">
        <v>0.68402777777777779</v>
      </c>
      <c r="E23" s="16">
        <v>0.6875</v>
      </c>
      <c r="F23" s="16">
        <v>0.70138888888888884</v>
      </c>
    </row>
    <row r="24" spans="1:6" x14ac:dyDescent="0.3">
      <c r="A24" s="2" t="s">
        <v>139</v>
      </c>
      <c r="B24" s="2" t="s">
        <v>129</v>
      </c>
      <c r="C24" s="2" t="s">
        <v>6</v>
      </c>
      <c r="D24" s="18">
        <v>0.68958333333333344</v>
      </c>
      <c r="E24" s="18">
        <v>0.69305555555555565</v>
      </c>
      <c r="F24" s="18">
        <v>0.7104166666666667</v>
      </c>
    </row>
    <row r="25" spans="1:6" x14ac:dyDescent="0.3">
      <c r="A25" s="2" t="s">
        <v>138</v>
      </c>
      <c r="B25" s="2" t="s">
        <v>129</v>
      </c>
      <c r="C25" s="2" t="s">
        <v>150</v>
      </c>
      <c r="D25" s="18">
        <v>0.70069444444444451</v>
      </c>
      <c r="E25" s="18">
        <v>0.70416666666666672</v>
      </c>
      <c r="F25" s="18">
        <v>0.72083333333333333</v>
      </c>
    </row>
    <row r="26" spans="1:6" x14ac:dyDescent="0.3">
      <c r="A26" s="6" t="s">
        <v>3</v>
      </c>
      <c r="B26" s="6" t="s">
        <v>129</v>
      </c>
      <c r="C26" s="6" t="s">
        <v>6</v>
      </c>
      <c r="D26" s="17">
        <v>0.68125000000000002</v>
      </c>
      <c r="E26" s="17">
        <v>0.68472222222222223</v>
      </c>
      <c r="F26" s="17">
        <v>0.72430555555555554</v>
      </c>
    </row>
    <row r="27" spans="1:6" x14ac:dyDescent="0.3">
      <c r="A27" s="3" t="s">
        <v>15</v>
      </c>
      <c r="B27" s="3" t="s">
        <v>130</v>
      </c>
      <c r="C27" s="3" t="s">
        <v>6</v>
      </c>
      <c r="D27" s="16">
        <v>0.70763888888888893</v>
      </c>
      <c r="E27" s="16">
        <v>0.71111111111111114</v>
      </c>
      <c r="F27" s="16">
        <v>0.72847222222222219</v>
      </c>
    </row>
    <row r="28" spans="1:6" x14ac:dyDescent="0.3">
      <c r="A28" s="3" t="s">
        <v>140</v>
      </c>
      <c r="B28" s="3" t="s">
        <v>130</v>
      </c>
      <c r="C28" s="3" t="s">
        <v>150</v>
      </c>
      <c r="D28" s="16">
        <v>0.72291666666666676</v>
      </c>
      <c r="E28" s="16">
        <v>0.72638888888888897</v>
      </c>
      <c r="F28" s="16">
        <v>0.74236111111111114</v>
      </c>
    </row>
    <row r="29" spans="1:6" x14ac:dyDescent="0.3">
      <c r="A29" s="3" t="s">
        <v>0</v>
      </c>
      <c r="B29" s="3" t="s">
        <v>130</v>
      </c>
      <c r="C29" s="3" t="s">
        <v>6</v>
      </c>
      <c r="D29" s="16">
        <v>0.73055555555555562</v>
      </c>
      <c r="E29" s="16">
        <v>0.73402777777777783</v>
      </c>
      <c r="F29" s="16">
        <v>0.75069444444444444</v>
      </c>
    </row>
    <row r="30" spans="1:6" x14ac:dyDescent="0.3">
      <c r="A30" s="2" t="s">
        <v>0</v>
      </c>
      <c r="B30" s="2" t="s">
        <v>129</v>
      </c>
      <c r="C30" s="2" t="s">
        <v>6</v>
      </c>
      <c r="D30" s="18">
        <v>0.73750000000000004</v>
      </c>
      <c r="E30" s="18">
        <v>0.74097222222222225</v>
      </c>
      <c r="F30" s="18">
        <v>0.75763888888888886</v>
      </c>
    </row>
    <row r="31" spans="1:6" x14ac:dyDescent="0.3">
      <c r="A31" s="3" t="s">
        <v>131</v>
      </c>
      <c r="B31" s="3" t="s">
        <v>130</v>
      </c>
      <c r="C31" s="3" t="s">
        <v>6</v>
      </c>
      <c r="D31" s="16">
        <v>0.74722222222222234</v>
      </c>
      <c r="E31" s="16">
        <v>0.75069444444444455</v>
      </c>
      <c r="F31" s="16">
        <v>0.76875000000000004</v>
      </c>
    </row>
    <row r="32" spans="1:6" ht="15.6" x14ac:dyDescent="0.3">
      <c r="A32" s="82" t="s">
        <v>155</v>
      </c>
      <c r="B32" s="83"/>
      <c r="C32" s="83"/>
      <c r="D32" s="84"/>
      <c r="E32" s="84"/>
      <c r="F32" s="86"/>
    </row>
    <row r="33" spans="1:6" ht="15.6" x14ac:dyDescent="0.3">
      <c r="A33" s="58" t="s">
        <v>156</v>
      </c>
      <c r="B33" s="59"/>
      <c r="C33" s="59"/>
      <c r="D33" s="60"/>
      <c r="E33" s="60"/>
      <c r="F33" s="61">
        <v>0.77083333333333337</v>
      </c>
    </row>
    <row r="34" spans="1:6" ht="15.6" x14ac:dyDescent="0.3">
      <c r="A34" s="58" t="s">
        <v>157</v>
      </c>
      <c r="B34" s="59"/>
      <c r="C34" s="59"/>
      <c r="D34" s="60"/>
      <c r="E34" s="60"/>
      <c r="F34" s="61">
        <v>0.77430555555555558</v>
      </c>
    </row>
    <row r="35" spans="1:6" ht="15.6" x14ac:dyDescent="0.3">
      <c r="A35" s="74" t="s">
        <v>158</v>
      </c>
      <c r="B35" s="75"/>
      <c r="C35" s="75"/>
      <c r="D35" s="76"/>
      <c r="E35" s="76"/>
      <c r="F35" s="78"/>
    </row>
  </sheetData>
  <pageMargins left="0.7" right="0.7" top="0.75" bottom="0.75" header="0.3" footer="0.3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AC5B6-7E4A-4F46-988E-DB0CD19EAE18}">
  <dimension ref="A1:N132"/>
  <sheetViews>
    <sheetView workbookViewId="0">
      <selection activeCell="M138" sqref="M138"/>
    </sheetView>
  </sheetViews>
  <sheetFormatPr defaultRowHeight="14.4" x14ac:dyDescent="0.3"/>
  <cols>
    <col min="1" max="1" width="6" style="147" bestFit="1" customWidth="1"/>
    <col min="2" max="2" width="6" style="147" customWidth="1"/>
    <col min="3" max="3" width="0.44140625" style="147" customWidth="1"/>
    <col min="4" max="4" width="17.21875" style="148" bestFit="1" customWidth="1"/>
    <col min="5" max="5" width="0.44140625" style="148" customWidth="1"/>
    <col min="6" max="6" width="27.44140625" style="148" customWidth="1"/>
    <col min="7" max="7" width="0.33203125" style="149" customWidth="1"/>
    <col min="8" max="8" width="8.44140625" style="148" bestFit="1" customWidth="1"/>
    <col min="9" max="9" width="15.21875" style="150" bestFit="1" customWidth="1"/>
    <col min="10" max="10" width="0.6640625" style="150" customWidth="1"/>
    <col min="11" max="11" width="15.5546875" style="148" bestFit="1" customWidth="1"/>
    <col min="12" max="12" width="11.77734375" style="97" bestFit="1" customWidth="1"/>
    <col min="13" max="13" width="15.77734375" style="151" bestFit="1" customWidth="1"/>
    <col min="14" max="14" width="16" style="151" customWidth="1"/>
    <col min="15" max="16384" width="8.88671875" style="97"/>
  </cols>
  <sheetData>
    <row r="1" spans="1:14" ht="18.600000000000001" customHeight="1" thickBot="1" x14ac:dyDescent="0.35">
      <c r="A1" s="89" t="s">
        <v>165</v>
      </c>
      <c r="B1" s="90"/>
      <c r="C1" s="90"/>
      <c r="D1" s="91"/>
      <c r="E1" s="91"/>
      <c r="F1" s="91"/>
      <c r="G1" s="91"/>
      <c r="H1" s="91"/>
      <c r="I1" s="92"/>
      <c r="J1" s="92"/>
      <c r="K1" s="93"/>
      <c r="L1" s="94"/>
      <c r="M1" s="95"/>
      <c r="N1" s="96"/>
    </row>
    <row r="2" spans="1:14" ht="15.6" thickTop="1" thickBot="1" x14ac:dyDescent="0.35">
      <c r="A2" s="98" t="s">
        <v>166</v>
      </c>
      <c r="B2" s="99" t="s">
        <v>167</v>
      </c>
      <c r="C2" s="99"/>
      <c r="D2" s="100" t="s">
        <v>168</v>
      </c>
      <c r="E2" s="100"/>
      <c r="F2" s="100"/>
      <c r="G2" s="100"/>
      <c r="H2" s="100" t="s">
        <v>169</v>
      </c>
      <c r="I2" s="101" t="s">
        <v>170</v>
      </c>
      <c r="J2" s="101"/>
      <c r="K2" s="102" t="s">
        <v>171</v>
      </c>
      <c r="L2" s="102" t="s">
        <v>13</v>
      </c>
      <c r="M2" s="103" t="s">
        <v>172</v>
      </c>
      <c r="N2" s="103" t="s">
        <v>173</v>
      </c>
    </row>
    <row r="3" spans="1:14" s="109" customFormat="1" ht="15" thickBot="1" x14ac:dyDescent="0.35">
      <c r="A3" s="104"/>
      <c r="B3" s="104"/>
      <c r="C3" s="104"/>
      <c r="D3" s="105" t="s">
        <v>174</v>
      </c>
      <c r="E3" s="105"/>
      <c r="F3" s="105"/>
      <c r="G3" s="105"/>
      <c r="H3" s="105"/>
      <c r="I3" s="106"/>
      <c r="J3" s="106"/>
      <c r="K3" s="107"/>
      <c r="L3" s="107"/>
      <c r="M3" s="108"/>
      <c r="N3" s="108"/>
    </row>
    <row r="4" spans="1:14" ht="15" thickBot="1" x14ac:dyDescent="0.35">
      <c r="A4" s="110" t="s">
        <v>175</v>
      </c>
      <c r="B4" s="110" t="s">
        <v>175</v>
      </c>
      <c r="C4" s="110"/>
      <c r="D4" s="111" t="s">
        <v>176</v>
      </c>
      <c r="E4" s="111"/>
      <c r="F4" s="111" t="s">
        <v>177</v>
      </c>
      <c r="G4" s="111"/>
      <c r="H4" s="111" t="s">
        <v>178</v>
      </c>
      <c r="I4" s="112">
        <v>36799</v>
      </c>
      <c r="J4" s="112"/>
      <c r="K4" s="113" t="s">
        <v>179</v>
      </c>
      <c r="L4" s="114" t="s">
        <v>180</v>
      </c>
      <c r="M4" s="115" t="s">
        <v>181</v>
      </c>
      <c r="N4" s="115">
        <v>6.61</v>
      </c>
    </row>
    <row r="5" spans="1:14" ht="15" thickBot="1" x14ac:dyDescent="0.35">
      <c r="A5" s="110" t="s">
        <v>182</v>
      </c>
      <c r="B5" s="110" t="s">
        <v>182</v>
      </c>
      <c r="C5" s="110"/>
      <c r="D5" s="111" t="s">
        <v>183</v>
      </c>
      <c r="E5" s="111"/>
      <c r="F5" s="111" t="s">
        <v>184</v>
      </c>
      <c r="G5" s="111"/>
      <c r="H5" s="111" t="s">
        <v>178</v>
      </c>
      <c r="I5" s="112">
        <v>37296</v>
      </c>
      <c r="J5" s="112"/>
      <c r="K5" s="113" t="s">
        <v>185</v>
      </c>
      <c r="L5" s="114" t="s">
        <v>180</v>
      </c>
      <c r="M5" s="115" t="s">
        <v>186</v>
      </c>
      <c r="N5" s="115" t="s">
        <v>187</v>
      </c>
    </row>
    <row r="6" spans="1:14" ht="15" thickBot="1" x14ac:dyDescent="0.35">
      <c r="A6" s="110" t="s">
        <v>188</v>
      </c>
      <c r="B6" s="110" t="s">
        <v>188</v>
      </c>
      <c r="C6" s="110"/>
      <c r="D6" s="111" t="s">
        <v>189</v>
      </c>
      <c r="E6" s="111"/>
      <c r="F6" s="111" t="s">
        <v>190</v>
      </c>
      <c r="G6" s="111"/>
      <c r="H6" s="111" t="s">
        <v>178</v>
      </c>
      <c r="I6" s="112">
        <v>34257</v>
      </c>
      <c r="J6" s="112"/>
      <c r="K6" s="113" t="s">
        <v>179</v>
      </c>
      <c r="L6" s="114" t="s">
        <v>180</v>
      </c>
      <c r="M6" s="115" t="s">
        <v>191</v>
      </c>
      <c r="N6" s="115">
        <v>6.51</v>
      </c>
    </row>
    <row r="7" spans="1:14" ht="15" thickBot="1" x14ac:dyDescent="0.35">
      <c r="A7" s="110" t="s">
        <v>192</v>
      </c>
      <c r="B7" s="110" t="s">
        <v>192</v>
      </c>
      <c r="C7" s="110"/>
      <c r="D7" s="116" t="s">
        <v>193</v>
      </c>
      <c r="E7" s="116"/>
      <c r="F7" s="111" t="s">
        <v>194</v>
      </c>
      <c r="G7" s="111"/>
      <c r="H7" s="111" t="s">
        <v>178</v>
      </c>
      <c r="I7" s="112">
        <v>38054</v>
      </c>
      <c r="J7" s="112"/>
      <c r="K7" s="113" t="s">
        <v>195</v>
      </c>
      <c r="L7" s="114" t="s">
        <v>180</v>
      </c>
      <c r="M7" s="115" t="s">
        <v>196</v>
      </c>
      <c r="N7" s="115" t="s">
        <v>196</v>
      </c>
    </row>
    <row r="8" spans="1:14" ht="15" thickBot="1" x14ac:dyDescent="0.35">
      <c r="A8" s="110" t="s">
        <v>197</v>
      </c>
      <c r="B8" s="110" t="s">
        <v>197</v>
      </c>
      <c r="C8" s="110"/>
      <c r="D8" s="111" t="s">
        <v>198</v>
      </c>
      <c r="E8" s="111"/>
      <c r="F8" s="111" t="s">
        <v>199</v>
      </c>
      <c r="G8" s="111"/>
      <c r="H8" s="111" t="s">
        <v>178</v>
      </c>
      <c r="I8" s="112">
        <v>36204</v>
      </c>
      <c r="J8" s="112"/>
      <c r="K8" s="113" t="s">
        <v>200</v>
      </c>
      <c r="L8" s="114" t="s">
        <v>180</v>
      </c>
      <c r="M8" s="115" t="s">
        <v>201</v>
      </c>
      <c r="N8" s="115">
        <v>6.61</v>
      </c>
    </row>
    <row r="9" spans="1:14" ht="15" thickBot="1" x14ac:dyDescent="0.35">
      <c r="A9" s="110" t="s">
        <v>202</v>
      </c>
      <c r="B9" s="110" t="s">
        <v>202</v>
      </c>
      <c r="C9" s="110"/>
      <c r="D9" s="111" t="s">
        <v>203</v>
      </c>
      <c r="E9" s="111"/>
      <c r="F9" s="111" t="s">
        <v>204</v>
      </c>
      <c r="G9" s="111"/>
      <c r="H9" s="111" t="s">
        <v>178</v>
      </c>
      <c r="I9" s="112">
        <v>35371</v>
      </c>
      <c r="J9" s="112"/>
      <c r="K9" s="113" t="s">
        <v>205</v>
      </c>
      <c r="L9" s="114" t="s">
        <v>180</v>
      </c>
      <c r="M9" s="115" t="s">
        <v>206</v>
      </c>
      <c r="N9" s="115">
        <v>6.67</v>
      </c>
    </row>
    <row r="10" spans="1:14" ht="15" thickBot="1" x14ac:dyDescent="0.35">
      <c r="A10" s="110" t="s">
        <v>207</v>
      </c>
      <c r="B10" s="110" t="s">
        <v>207</v>
      </c>
      <c r="C10" s="110"/>
      <c r="D10" s="111" t="s">
        <v>208</v>
      </c>
      <c r="E10" s="111"/>
      <c r="F10" s="111" t="s">
        <v>209</v>
      </c>
      <c r="G10" s="111"/>
      <c r="H10" s="111" t="s">
        <v>178</v>
      </c>
      <c r="I10" s="112">
        <v>35581</v>
      </c>
      <c r="J10" s="112"/>
      <c r="K10" s="113" t="s">
        <v>210</v>
      </c>
      <c r="L10" s="114" t="s">
        <v>180</v>
      </c>
      <c r="M10" s="115">
        <v>6.66</v>
      </c>
      <c r="N10" s="115">
        <v>6.77</v>
      </c>
    </row>
    <row r="11" spans="1:14" s="109" customFormat="1" ht="15" thickBot="1" x14ac:dyDescent="0.35">
      <c r="A11" s="104"/>
      <c r="B11" s="104"/>
      <c r="C11" s="104"/>
      <c r="D11" s="105" t="s">
        <v>211</v>
      </c>
      <c r="E11" s="105"/>
      <c r="F11" s="105"/>
      <c r="G11" s="105"/>
      <c r="H11" s="105"/>
      <c r="I11" s="106"/>
      <c r="J11" s="106"/>
      <c r="K11" s="107"/>
      <c r="L11" s="107"/>
      <c r="M11" s="108"/>
      <c r="N11" s="108"/>
    </row>
    <row r="12" spans="1:14" ht="15" thickBot="1" x14ac:dyDescent="0.35">
      <c r="A12" s="110" t="s">
        <v>212</v>
      </c>
      <c r="B12" s="110" t="s">
        <v>213</v>
      </c>
      <c r="C12" s="110"/>
      <c r="D12" s="111" t="s">
        <v>214</v>
      </c>
      <c r="E12" s="111"/>
      <c r="F12" s="111" t="s">
        <v>215</v>
      </c>
      <c r="G12" s="111"/>
      <c r="H12" s="111" t="s">
        <v>178</v>
      </c>
      <c r="I12" s="112">
        <v>35326</v>
      </c>
      <c r="J12" s="112"/>
      <c r="K12" s="113" t="s">
        <v>216</v>
      </c>
      <c r="L12" s="114" t="s">
        <v>180</v>
      </c>
      <c r="M12" s="115" t="s">
        <v>217</v>
      </c>
      <c r="N12" s="115">
        <v>6.72</v>
      </c>
    </row>
    <row r="13" spans="1:14" ht="15" thickBot="1" x14ac:dyDescent="0.35">
      <c r="A13" s="110" t="s">
        <v>175</v>
      </c>
      <c r="B13" s="110" t="s">
        <v>218</v>
      </c>
      <c r="C13" s="110"/>
      <c r="D13" s="111" t="s">
        <v>219</v>
      </c>
      <c r="E13" s="111"/>
      <c r="F13" s="111" t="s">
        <v>220</v>
      </c>
      <c r="G13" s="111"/>
      <c r="H13" s="111" t="s">
        <v>178</v>
      </c>
      <c r="I13" s="112">
        <v>35181</v>
      </c>
      <c r="J13" s="112"/>
      <c r="K13" s="113" t="s">
        <v>179</v>
      </c>
      <c r="L13" s="114" t="s">
        <v>180</v>
      </c>
      <c r="M13" s="115" t="s">
        <v>221</v>
      </c>
      <c r="N13" s="115">
        <v>6.62</v>
      </c>
    </row>
    <row r="14" spans="1:14" ht="15" thickBot="1" x14ac:dyDescent="0.35">
      <c r="A14" s="110" t="s">
        <v>182</v>
      </c>
      <c r="B14" s="110" t="s">
        <v>222</v>
      </c>
      <c r="C14" s="110"/>
      <c r="D14" s="111" t="s">
        <v>223</v>
      </c>
      <c r="E14" s="111"/>
      <c r="F14" s="111" t="s">
        <v>224</v>
      </c>
      <c r="G14" s="111"/>
      <c r="H14" s="111" t="s">
        <v>178</v>
      </c>
      <c r="I14" s="112">
        <v>35893</v>
      </c>
      <c r="J14" s="112"/>
      <c r="K14" s="113" t="s">
        <v>179</v>
      </c>
      <c r="L14" s="114" t="s">
        <v>180</v>
      </c>
      <c r="M14" s="115" t="s">
        <v>225</v>
      </c>
      <c r="N14" s="115" t="s">
        <v>187</v>
      </c>
    </row>
    <row r="15" spans="1:14" ht="15" thickBot="1" x14ac:dyDescent="0.35">
      <c r="A15" s="110" t="s">
        <v>188</v>
      </c>
      <c r="B15" s="110" t="s">
        <v>226</v>
      </c>
      <c r="C15" s="110"/>
      <c r="D15" s="111" t="s">
        <v>227</v>
      </c>
      <c r="E15" s="111"/>
      <c r="F15" s="111" t="s">
        <v>228</v>
      </c>
      <c r="G15" s="111"/>
      <c r="H15" s="111" t="s">
        <v>178</v>
      </c>
      <c r="I15" s="112">
        <v>36320</v>
      </c>
      <c r="J15" s="112"/>
      <c r="K15" s="113" t="s">
        <v>229</v>
      </c>
      <c r="L15" s="114" t="s">
        <v>180</v>
      </c>
      <c r="M15" s="115" t="s">
        <v>225</v>
      </c>
      <c r="N15" s="115" t="s">
        <v>230</v>
      </c>
    </row>
    <row r="16" spans="1:14" ht="15" thickBot="1" x14ac:dyDescent="0.35">
      <c r="A16" s="110" t="s">
        <v>192</v>
      </c>
      <c r="B16" s="110" t="s">
        <v>231</v>
      </c>
      <c r="C16" s="110"/>
      <c r="D16" s="111" t="s">
        <v>232</v>
      </c>
      <c r="E16" s="111"/>
      <c r="F16" s="111" t="s">
        <v>233</v>
      </c>
      <c r="G16" s="111"/>
      <c r="H16" s="111" t="s">
        <v>178</v>
      </c>
      <c r="I16" s="112">
        <v>36433</v>
      </c>
      <c r="J16" s="112"/>
      <c r="K16" s="113" t="s">
        <v>234</v>
      </c>
      <c r="L16" s="114" t="s">
        <v>180</v>
      </c>
      <c r="M16" s="115" t="s">
        <v>225</v>
      </c>
      <c r="N16" s="115" t="s">
        <v>196</v>
      </c>
    </row>
    <row r="17" spans="1:14" ht="15" thickBot="1" x14ac:dyDescent="0.35">
      <c r="A17" s="110" t="s">
        <v>197</v>
      </c>
      <c r="B17" s="110" t="s">
        <v>235</v>
      </c>
      <c r="C17" s="110"/>
      <c r="D17" s="111" t="s">
        <v>236</v>
      </c>
      <c r="E17" s="111"/>
      <c r="F17" s="111" t="s">
        <v>237</v>
      </c>
      <c r="G17" s="111"/>
      <c r="H17" s="111" t="s">
        <v>178</v>
      </c>
      <c r="I17" s="112">
        <v>37391</v>
      </c>
      <c r="J17" s="112"/>
      <c r="K17" s="113" t="s">
        <v>238</v>
      </c>
      <c r="L17" s="114" t="s">
        <v>180</v>
      </c>
      <c r="M17" s="115" t="s">
        <v>239</v>
      </c>
      <c r="N17" s="115" t="s">
        <v>187</v>
      </c>
    </row>
    <row r="18" spans="1:14" ht="15" thickBot="1" x14ac:dyDescent="0.35">
      <c r="A18" s="110" t="s">
        <v>202</v>
      </c>
      <c r="B18" s="110" t="s">
        <v>240</v>
      </c>
      <c r="C18" s="110"/>
      <c r="D18" s="111" t="s">
        <v>241</v>
      </c>
      <c r="E18" s="111"/>
      <c r="F18" s="111" t="s">
        <v>242</v>
      </c>
      <c r="G18" s="111"/>
      <c r="H18" s="111" t="s">
        <v>178</v>
      </c>
      <c r="I18" s="112">
        <v>38420</v>
      </c>
      <c r="J18" s="112"/>
      <c r="K18" s="113" t="s">
        <v>243</v>
      </c>
      <c r="L18" s="114" t="s">
        <v>180</v>
      </c>
      <c r="M18" s="115" t="s">
        <v>217</v>
      </c>
      <c r="N18" s="115" t="s">
        <v>217</v>
      </c>
    </row>
    <row r="19" spans="1:14" ht="15" thickBot="1" x14ac:dyDescent="0.35">
      <c r="A19" s="110" t="s">
        <v>207</v>
      </c>
      <c r="B19" s="110" t="s">
        <v>244</v>
      </c>
      <c r="C19" s="117"/>
      <c r="D19" s="118" t="s">
        <v>245</v>
      </c>
      <c r="E19" s="118"/>
      <c r="F19" s="118" t="s">
        <v>246</v>
      </c>
      <c r="G19" s="118"/>
      <c r="H19" s="118" t="s">
        <v>178</v>
      </c>
      <c r="I19" s="119">
        <v>35726</v>
      </c>
      <c r="J19" s="119"/>
      <c r="K19" s="120" t="s">
        <v>229</v>
      </c>
      <c r="L19" s="114" t="s">
        <v>180</v>
      </c>
      <c r="M19" s="121" t="s">
        <v>230</v>
      </c>
      <c r="N19" s="121" t="s">
        <v>247</v>
      </c>
    </row>
    <row r="20" spans="1:14" s="109" customFormat="1" ht="15" thickBot="1" x14ac:dyDescent="0.35">
      <c r="A20" s="104"/>
      <c r="B20" s="104"/>
      <c r="C20" s="104"/>
      <c r="D20" s="105" t="s">
        <v>248</v>
      </c>
      <c r="E20" s="105"/>
      <c r="F20" s="105"/>
      <c r="G20" s="105"/>
      <c r="H20" s="105"/>
      <c r="I20" s="106"/>
      <c r="J20" s="106"/>
      <c r="K20" s="107"/>
      <c r="L20" s="107"/>
      <c r="M20" s="108"/>
      <c r="N20" s="108"/>
    </row>
    <row r="21" spans="1:14" ht="15" thickBot="1" x14ac:dyDescent="0.35">
      <c r="A21" s="110" t="s">
        <v>175</v>
      </c>
      <c r="B21" s="110" t="s">
        <v>249</v>
      </c>
      <c r="C21" s="110"/>
      <c r="D21" s="111" t="s">
        <v>250</v>
      </c>
      <c r="E21" s="111"/>
      <c r="F21" s="111" t="s">
        <v>251</v>
      </c>
      <c r="G21" s="111"/>
      <c r="H21" s="111" t="s">
        <v>178</v>
      </c>
      <c r="I21" s="112">
        <v>35637</v>
      </c>
      <c r="J21" s="112"/>
      <c r="K21" s="113" t="s">
        <v>252</v>
      </c>
      <c r="L21" s="114" t="s">
        <v>253</v>
      </c>
      <c r="M21" s="115" t="s">
        <v>254</v>
      </c>
      <c r="N21" s="115" t="s">
        <v>255</v>
      </c>
    </row>
    <row r="22" spans="1:14" ht="15" thickBot="1" x14ac:dyDescent="0.35">
      <c r="A22" s="110" t="s">
        <v>182</v>
      </c>
      <c r="B22" s="110" t="s">
        <v>256</v>
      </c>
      <c r="C22" s="110"/>
      <c r="D22" s="116" t="s">
        <v>257</v>
      </c>
      <c r="E22" s="116"/>
      <c r="F22" s="111" t="s">
        <v>258</v>
      </c>
      <c r="G22" s="111"/>
      <c r="H22" s="111" t="s">
        <v>178</v>
      </c>
      <c r="I22" s="112">
        <v>34802</v>
      </c>
      <c r="J22" s="112"/>
      <c r="K22" s="113" t="s">
        <v>195</v>
      </c>
      <c r="L22" s="114" t="s">
        <v>253</v>
      </c>
      <c r="M22" s="115" t="s">
        <v>259</v>
      </c>
      <c r="N22" s="115" t="s">
        <v>260</v>
      </c>
    </row>
    <row r="23" spans="1:14" ht="15" thickBot="1" x14ac:dyDescent="0.35">
      <c r="A23" s="110" t="s">
        <v>188</v>
      </c>
      <c r="B23" s="110" t="s">
        <v>261</v>
      </c>
      <c r="C23" s="110"/>
      <c r="D23" s="116" t="s">
        <v>262</v>
      </c>
      <c r="E23" s="116"/>
      <c r="F23" s="111" t="s">
        <v>263</v>
      </c>
      <c r="G23" s="111"/>
      <c r="H23" s="111" t="s">
        <v>178</v>
      </c>
      <c r="I23" s="112">
        <v>34189</v>
      </c>
      <c r="J23" s="112"/>
      <c r="K23" s="113" t="s">
        <v>264</v>
      </c>
      <c r="L23" s="114" t="s">
        <v>253</v>
      </c>
      <c r="M23" s="115" t="s">
        <v>265</v>
      </c>
      <c r="N23" s="115" t="s">
        <v>266</v>
      </c>
    </row>
    <row r="24" spans="1:14" s="109" customFormat="1" ht="15" thickBot="1" x14ac:dyDescent="0.35">
      <c r="A24" s="104"/>
      <c r="B24" s="104"/>
      <c r="C24" s="104"/>
      <c r="D24" s="105" t="s">
        <v>267</v>
      </c>
      <c r="E24" s="105"/>
      <c r="F24" s="105"/>
      <c r="G24" s="105"/>
      <c r="H24" s="105"/>
      <c r="I24" s="106"/>
      <c r="J24" s="106"/>
      <c r="K24" s="107"/>
      <c r="L24" s="107"/>
      <c r="M24" s="108"/>
      <c r="N24" s="108"/>
    </row>
    <row r="25" spans="1:14" ht="15" thickBot="1" x14ac:dyDescent="0.35">
      <c r="A25" s="110" t="s">
        <v>212</v>
      </c>
      <c r="B25" s="110" t="s">
        <v>268</v>
      </c>
      <c r="C25" s="110"/>
      <c r="D25" s="116" t="s">
        <v>269</v>
      </c>
      <c r="E25" s="116"/>
      <c r="F25" s="111" t="s">
        <v>270</v>
      </c>
      <c r="G25" s="111"/>
      <c r="H25" s="111" t="s">
        <v>178</v>
      </c>
      <c r="I25" s="112">
        <v>36383</v>
      </c>
      <c r="J25" s="112"/>
      <c r="K25" s="113" t="s">
        <v>252</v>
      </c>
      <c r="L25" s="114" t="s">
        <v>253</v>
      </c>
      <c r="M25" s="115" t="s">
        <v>271</v>
      </c>
      <c r="N25" s="115" t="s">
        <v>272</v>
      </c>
    </row>
    <row r="26" spans="1:14" ht="15" thickBot="1" x14ac:dyDescent="0.35">
      <c r="A26" s="110" t="s">
        <v>175</v>
      </c>
      <c r="B26" s="110" t="s">
        <v>273</v>
      </c>
      <c r="C26" s="110"/>
      <c r="D26" s="116" t="s">
        <v>274</v>
      </c>
      <c r="E26" s="116"/>
      <c r="F26" s="111" t="s">
        <v>209</v>
      </c>
      <c r="G26" s="111"/>
      <c r="H26" s="111" t="s">
        <v>178</v>
      </c>
      <c r="I26" s="112">
        <v>36698</v>
      </c>
      <c r="J26" s="112"/>
      <c r="K26" s="113" t="s">
        <v>210</v>
      </c>
      <c r="L26" s="114" t="s">
        <v>253</v>
      </c>
      <c r="M26" s="115" t="s">
        <v>275</v>
      </c>
      <c r="N26" s="115" t="s">
        <v>276</v>
      </c>
    </row>
    <row r="27" spans="1:14" ht="15" thickBot="1" x14ac:dyDescent="0.35">
      <c r="A27" s="110" t="s">
        <v>182</v>
      </c>
      <c r="B27" s="110" t="s">
        <v>277</v>
      </c>
      <c r="C27" s="110"/>
      <c r="D27" s="111" t="s">
        <v>278</v>
      </c>
      <c r="E27" s="111"/>
      <c r="F27" s="111" t="s">
        <v>279</v>
      </c>
      <c r="G27" s="111"/>
      <c r="H27" s="111" t="s">
        <v>178</v>
      </c>
      <c r="I27" s="112">
        <v>36254</v>
      </c>
      <c r="J27" s="112"/>
      <c r="K27" s="113" t="s">
        <v>280</v>
      </c>
      <c r="L27" s="114" t="s">
        <v>253</v>
      </c>
      <c r="M27" s="115" t="s">
        <v>281</v>
      </c>
      <c r="N27" s="115"/>
    </row>
    <row r="28" spans="1:14" ht="15" thickBot="1" x14ac:dyDescent="0.35">
      <c r="A28" s="110" t="s">
        <v>188</v>
      </c>
      <c r="B28" s="110" t="s">
        <v>282</v>
      </c>
      <c r="C28" s="110"/>
      <c r="D28" s="116" t="s">
        <v>283</v>
      </c>
      <c r="E28" s="116"/>
      <c r="F28" s="111" t="s">
        <v>284</v>
      </c>
      <c r="G28" s="111"/>
      <c r="H28" s="111" t="s">
        <v>178</v>
      </c>
      <c r="I28" s="112">
        <v>36659</v>
      </c>
      <c r="J28" s="112"/>
      <c r="K28" s="113" t="s">
        <v>285</v>
      </c>
      <c r="L28" s="114" t="s">
        <v>253</v>
      </c>
      <c r="M28" s="115" t="s">
        <v>281</v>
      </c>
      <c r="N28" s="115" t="s">
        <v>281</v>
      </c>
    </row>
    <row r="29" spans="1:14" s="109" customFormat="1" ht="15" thickBot="1" x14ac:dyDescent="0.35">
      <c r="A29" s="104"/>
      <c r="B29" s="104"/>
      <c r="C29" s="104"/>
      <c r="D29" s="105" t="s">
        <v>286</v>
      </c>
      <c r="E29" s="105"/>
      <c r="F29" s="105"/>
      <c r="G29" s="105"/>
      <c r="H29" s="105"/>
      <c r="I29" s="106"/>
      <c r="J29" s="106"/>
      <c r="K29" s="107"/>
      <c r="L29" s="107"/>
      <c r="M29" s="108"/>
      <c r="N29" s="108"/>
    </row>
    <row r="30" spans="1:14" ht="15" thickBot="1" x14ac:dyDescent="0.35">
      <c r="A30" s="110" t="s">
        <v>212</v>
      </c>
      <c r="B30" s="110" t="s">
        <v>287</v>
      </c>
      <c r="C30" s="110"/>
      <c r="D30" s="111" t="s">
        <v>241</v>
      </c>
      <c r="E30" s="111"/>
      <c r="F30" s="111" t="s">
        <v>288</v>
      </c>
      <c r="G30" s="111"/>
      <c r="H30" s="111" t="s">
        <v>178</v>
      </c>
      <c r="I30" s="112">
        <v>38021</v>
      </c>
      <c r="J30" s="112"/>
      <c r="K30" s="113" t="s">
        <v>210</v>
      </c>
      <c r="L30" s="114" t="s">
        <v>253</v>
      </c>
      <c r="M30" s="115" t="s">
        <v>289</v>
      </c>
      <c r="N30" s="115" t="s">
        <v>290</v>
      </c>
    </row>
    <row r="31" spans="1:14" ht="15" thickBot="1" x14ac:dyDescent="0.35">
      <c r="A31" s="110" t="s">
        <v>175</v>
      </c>
      <c r="B31" s="110" t="s">
        <v>291</v>
      </c>
      <c r="C31" s="110"/>
      <c r="D31" s="116" t="s">
        <v>292</v>
      </c>
      <c r="E31" s="116"/>
      <c r="F31" s="111" t="s">
        <v>293</v>
      </c>
      <c r="G31" s="111"/>
      <c r="H31" s="111" t="s">
        <v>178</v>
      </c>
      <c r="I31" s="112">
        <v>36915</v>
      </c>
      <c r="J31" s="112"/>
      <c r="K31" s="113" t="s">
        <v>294</v>
      </c>
      <c r="L31" s="114" t="s">
        <v>253</v>
      </c>
      <c r="M31" s="115" t="s">
        <v>295</v>
      </c>
      <c r="N31" s="115" t="s">
        <v>295</v>
      </c>
    </row>
    <row r="32" spans="1:14" ht="15" thickBot="1" x14ac:dyDescent="0.35">
      <c r="A32" s="110" t="s">
        <v>182</v>
      </c>
      <c r="B32" s="110" t="s">
        <v>296</v>
      </c>
      <c r="C32" s="110"/>
      <c r="D32" s="116" t="s">
        <v>297</v>
      </c>
      <c r="E32" s="116"/>
      <c r="F32" s="111" t="s">
        <v>298</v>
      </c>
      <c r="G32" s="111"/>
      <c r="H32" s="111" t="s">
        <v>178</v>
      </c>
      <c r="I32" s="112">
        <v>37273</v>
      </c>
      <c r="J32" s="112"/>
      <c r="K32" s="113" t="s">
        <v>294</v>
      </c>
      <c r="L32" s="114" t="s">
        <v>253</v>
      </c>
      <c r="M32" s="115" t="s">
        <v>299</v>
      </c>
      <c r="N32" s="115" t="s">
        <v>299</v>
      </c>
    </row>
    <row r="33" spans="1:14" ht="15" thickBot="1" x14ac:dyDescent="0.35">
      <c r="A33" s="122" t="s">
        <v>188</v>
      </c>
      <c r="B33" s="110" t="s">
        <v>300</v>
      </c>
      <c r="C33" s="123"/>
      <c r="D33" s="124" t="s">
        <v>301</v>
      </c>
      <c r="E33" s="124"/>
      <c r="F33" s="125" t="s">
        <v>302</v>
      </c>
      <c r="G33" s="126"/>
      <c r="H33" s="125" t="s">
        <v>178</v>
      </c>
      <c r="I33" s="127">
        <v>36172</v>
      </c>
      <c r="J33" s="127"/>
      <c r="K33" s="128" t="s">
        <v>179</v>
      </c>
      <c r="L33" s="114" t="s">
        <v>253</v>
      </c>
      <c r="M33" s="129" t="s">
        <v>303</v>
      </c>
      <c r="N33" s="129" t="s">
        <v>304</v>
      </c>
    </row>
    <row r="34" spans="1:14" s="109" customFormat="1" ht="15" thickBot="1" x14ac:dyDescent="0.35">
      <c r="A34" s="104"/>
      <c r="B34" s="104"/>
      <c r="C34" s="104"/>
      <c r="D34" s="105" t="s">
        <v>305</v>
      </c>
      <c r="E34" s="105"/>
      <c r="F34" s="105"/>
      <c r="G34" s="105"/>
      <c r="H34" s="105"/>
      <c r="I34" s="106"/>
      <c r="J34" s="106"/>
      <c r="K34" s="107"/>
      <c r="L34" s="107"/>
      <c r="M34" s="108"/>
      <c r="N34" s="108"/>
    </row>
    <row r="35" spans="1:14" ht="15" thickBot="1" x14ac:dyDescent="0.35">
      <c r="A35" s="130" t="s">
        <v>212</v>
      </c>
      <c r="B35" s="130" t="s">
        <v>306</v>
      </c>
      <c r="C35" s="130"/>
      <c r="D35" s="116" t="s">
        <v>307</v>
      </c>
      <c r="E35" s="116"/>
      <c r="F35" s="131" t="s">
        <v>308</v>
      </c>
      <c r="G35" s="131"/>
      <c r="H35" s="131" t="s">
        <v>178</v>
      </c>
      <c r="I35" s="132">
        <v>37029</v>
      </c>
      <c r="J35" s="132"/>
      <c r="K35" s="133" t="s">
        <v>309</v>
      </c>
      <c r="L35" s="134" t="s">
        <v>310</v>
      </c>
      <c r="M35" s="135" t="s">
        <v>311</v>
      </c>
      <c r="N35" s="135" t="s">
        <v>312</v>
      </c>
    </row>
    <row r="36" spans="1:14" ht="15" thickBot="1" x14ac:dyDescent="0.35">
      <c r="A36" s="130" t="s">
        <v>175</v>
      </c>
      <c r="B36" s="130" t="s">
        <v>313</v>
      </c>
      <c r="C36" s="130"/>
      <c r="D36" s="131" t="s">
        <v>314</v>
      </c>
      <c r="E36" s="131"/>
      <c r="F36" s="131" t="s">
        <v>315</v>
      </c>
      <c r="G36" s="131"/>
      <c r="H36" s="131" t="s">
        <v>178</v>
      </c>
      <c r="I36" s="132">
        <v>36168</v>
      </c>
      <c r="J36" s="132"/>
      <c r="K36" s="133" t="s">
        <v>210</v>
      </c>
      <c r="L36" s="134" t="s">
        <v>310</v>
      </c>
      <c r="M36" s="135" t="s">
        <v>316</v>
      </c>
      <c r="N36" s="135" t="s">
        <v>317</v>
      </c>
    </row>
    <row r="37" spans="1:14" ht="15" thickBot="1" x14ac:dyDescent="0.35">
      <c r="A37" s="130" t="s">
        <v>182</v>
      </c>
      <c r="B37" s="130" t="s">
        <v>318</v>
      </c>
      <c r="C37" s="130"/>
      <c r="D37" s="116" t="s">
        <v>319</v>
      </c>
      <c r="E37" s="116"/>
      <c r="F37" s="131" t="s">
        <v>320</v>
      </c>
      <c r="G37" s="131"/>
      <c r="H37" s="131" t="s">
        <v>178</v>
      </c>
      <c r="I37" s="132">
        <v>33757</v>
      </c>
      <c r="J37" s="132"/>
      <c r="K37" s="133" t="s">
        <v>321</v>
      </c>
      <c r="L37" s="134" t="s">
        <v>310</v>
      </c>
      <c r="M37" s="135" t="s">
        <v>322</v>
      </c>
      <c r="N37" s="135" t="s">
        <v>323</v>
      </c>
    </row>
    <row r="38" spans="1:14" ht="15" thickBot="1" x14ac:dyDescent="0.35">
      <c r="A38" s="130" t="s">
        <v>188</v>
      </c>
      <c r="B38" s="130" t="s">
        <v>324</v>
      </c>
      <c r="C38" s="130"/>
      <c r="D38" s="116" t="s">
        <v>325</v>
      </c>
      <c r="E38" s="116"/>
      <c r="F38" s="131" t="s">
        <v>326</v>
      </c>
      <c r="G38" s="131"/>
      <c r="H38" s="131" t="s">
        <v>178</v>
      </c>
      <c r="I38" s="132">
        <v>36838</v>
      </c>
      <c r="J38" s="132"/>
      <c r="K38" s="133" t="s">
        <v>327</v>
      </c>
      <c r="L38" s="134" t="s">
        <v>310</v>
      </c>
      <c r="M38" s="135" t="s">
        <v>328</v>
      </c>
      <c r="N38" s="135" t="s">
        <v>329</v>
      </c>
    </row>
    <row r="39" spans="1:14" ht="15" thickBot="1" x14ac:dyDescent="0.35">
      <c r="A39" s="130" t="s">
        <v>192</v>
      </c>
      <c r="B39" s="130" t="s">
        <v>330</v>
      </c>
      <c r="C39" s="130"/>
      <c r="D39" s="116" t="s">
        <v>331</v>
      </c>
      <c r="E39" s="116"/>
      <c r="F39" s="131" t="s">
        <v>332</v>
      </c>
      <c r="G39" s="131"/>
      <c r="H39" s="131" t="s">
        <v>178</v>
      </c>
      <c r="I39" s="132">
        <v>35019</v>
      </c>
      <c r="J39" s="132"/>
      <c r="K39" s="133" t="s">
        <v>333</v>
      </c>
      <c r="L39" s="134" t="s">
        <v>310</v>
      </c>
      <c r="M39" s="135" t="s">
        <v>334</v>
      </c>
      <c r="N39" s="135"/>
    </row>
    <row r="40" spans="1:14" ht="15" thickBot="1" x14ac:dyDescent="0.35">
      <c r="A40" s="130" t="s">
        <v>197</v>
      </c>
      <c r="B40" s="130" t="s">
        <v>335</v>
      </c>
      <c r="C40" s="130"/>
      <c r="D40" s="116" t="s">
        <v>336</v>
      </c>
      <c r="E40" s="116"/>
      <c r="F40" s="131" t="s">
        <v>337</v>
      </c>
      <c r="G40" s="131"/>
      <c r="H40" s="131" t="s">
        <v>178</v>
      </c>
      <c r="I40" s="132">
        <v>35742</v>
      </c>
      <c r="J40" s="132"/>
      <c r="K40" s="133" t="s">
        <v>195</v>
      </c>
      <c r="L40" s="134" t="s">
        <v>310</v>
      </c>
      <c r="M40" s="135" t="s">
        <v>338</v>
      </c>
      <c r="N40" s="135"/>
    </row>
    <row r="41" spans="1:14" ht="15" thickBot="1" x14ac:dyDescent="0.35">
      <c r="A41" s="130" t="s">
        <v>202</v>
      </c>
      <c r="B41" s="130" t="s">
        <v>339</v>
      </c>
      <c r="C41" s="130"/>
      <c r="D41" s="116" t="s">
        <v>340</v>
      </c>
      <c r="E41" s="116"/>
      <c r="F41" s="131" t="s">
        <v>341</v>
      </c>
      <c r="G41" s="131"/>
      <c r="H41" s="131" t="s">
        <v>178</v>
      </c>
      <c r="I41" s="132">
        <v>35796</v>
      </c>
      <c r="J41" s="132"/>
      <c r="K41" s="133" t="s">
        <v>195</v>
      </c>
      <c r="L41" s="134" t="s">
        <v>310</v>
      </c>
      <c r="M41" s="135" t="s">
        <v>342</v>
      </c>
      <c r="N41" s="135"/>
    </row>
    <row r="42" spans="1:14" ht="15" thickBot="1" x14ac:dyDescent="0.35">
      <c r="A42" s="130" t="s">
        <v>207</v>
      </c>
      <c r="B42" s="130" t="s">
        <v>343</v>
      </c>
      <c r="C42" s="130"/>
      <c r="D42" s="116" t="s">
        <v>344</v>
      </c>
      <c r="E42" s="116"/>
      <c r="F42" s="131" t="s">
        <v>345</v>
      </c>
      <c r="G42" s="131"/>
      <c r="H42" s="131" t="s">
        <v>178</v>
      </c>
      <c r="I42" s="132">
        <v>35877</v>
      </c>
      <c r="J42" s="132"/>
      <c r="K42" s="133" t="s">
        <v>195</v>
      </c>
      <c r="L42" s="134" t="s">
        <v>310</v>
      </c>
      <c r="M42" s="135" t="s">
        <v>346</v>
      </c>
      <c r="N42" s="135"/>
    </row>
    <row r="43" spans="1:14" ht="15" thickBot="1" x14ac:dyDescent="0.35">
      <c r="A43" s="130" t="s">
        <v>213</v>
      </c>
      <c r="B43" s="130" t="s">
        <v>347</v>
      </c>
      <c r="C43" s="130"/>
      <c r="D43" s="116" t="s">
        <v>348</v>
      </c>
      <c r="E43" s="116"/>
      <c r="F43" s="131" t="s">
        <v>349</v>
      </c>
      <c r="G43" s="131"/>
      <c r="H43" s="131" t="s">
        <v>178</v>
      </c>
      <c r="I43" s="132">
        <v>37466</v>
      </c>
      <c r="J43" s="132"/>
      <c r="K43" s="133" t="s">
        <v>350</v>
      </c>
      <c r="L43" s="134" t="s">
        <v>310</v>
      </c>
      <c r="M43" s="135" t="s">
        <v>351</v>
      </c>
      <c r="N43" s="135"/>
    </row>
    <row r="44" spans="1:14" ht="15" thickBot="1" x14ac:dyDescent="0.35">
      <c r="A44" s="130" t="s">
        <v>218</v>
      </c>
      <c r="B44" s="130" t="s">
        <v>352</v>
      </c>
      <c r="C44" s="130"/>
      <c r="D44" s="116" t="s">
        <v>353</v>
      </c>
      <c r="E44" s="116"/>
      <c r="F44" s="131" t="s">
        <v>354</v>
      </c>
      <c r="G44" s="131"/>
      <c r="H44" s="131" t="s">
        <v>178</v>
      </c>
      <c r="I44" s="132">
        <v>35398</v>
      </c>
      <c r="J44" s="132"/>
      <c r="K44" s="133" t="s">
        <v>238</v>
      </c>
      <c r="L44" s="134" t="s">
        <v>310</v>
      </c>
      <c r="M44" s="135" t="s">
        <v>355</v>
      </c>
      <c r="N44" s="135"/>
    </row>
    <row r="45" spans="1:14" s="143" customFormat="1" ht="15" thickBot="1" x14ac:dyDescent="0.35">
      <c r="A45" s="136" t="s">
        <v>222</v>
      </c>
      <c r="B45" s="136" t="s">
        <v>356</v>
      </c>
      <c r="C45" s="136"/>
      <c r="D45" s="137" t="s">
        <v>357</v>
      </c>
      <c r="E45" s="137"/>
      <c r="F45" s="138" t="s">
        <v>358</v>
      </c>
      <c r="G45" s="138"/>
      <c r="H45" s="138" t="s">
        <v>178</v>
      </c>
      <c r="I45" s="139">
        <v>34122</v>
      </c>
      <c r="J45" s="139"/>
      <c r="K45" s="140" t="s">
        <v>359</v>
      </c>
      <c r="L45" s="141" t="s">
        <v>310</v>
      </c>
      <c r="M45" s="142"/>
      <c r="N45" s="142"/>
    </row>
    <row r="46" spans="1:14" s="109" customFormat="1" ht="15" thickBot="1" x14ac:dyDescent="0.35">
      <c r="A46" s="104"/>
      <c r="B46" s="104"/>
      <c r="C46" s="104"/>
      <c r="D46" s="105" t="s">
        <v>360</v>
      </c>
      <c r="E46" s="105"/>
      <c r="F46" s="105"/>
      <c r="G46" s="105"/>
      <c r="H46" s="105"/>
      <c r="I46" s="106"/>
      <c r="J46" s="106"/>
      <c r="K46" s="107"/>
      <c r="L46" s="107"/>
      <c r="M46" s="108"/>
      <c r="N46" s="108"/>
    </row>
    <row r="47" spans="1:14" ht="15" thickBot="1" x14ac:dyDescent="0.35">
      <c r="A47" s="130" t="s">
        <v>212</v>
      </c>
      <c r="B47" s="130" t="s">
        <v>361</v>
      </c>
      <c r="C47" s="130"/>
      <c r="D47" s="131" t="s">
        <v>362</v>
      </c>
      <c r="E47" s="131"/>
      <c r="F47" s="111" t="s">
        <v>363</v>
      </c>
      <c r="G47" s="111"/>
      <c r="H47" s="111" t="s">
        <v>178</v>
      </c>
      <c r="I47" s="112">
        <v>37116</v>
      </c>
      <c r="J47" s="112"/>
      <c r="K47" s="113" t="s">
        <v>210</v>
      </c>
      <c r="L47" s="114" t="s">
        <v>364</v>
      </c>
      <c r="M47" s="115" t="s">
        <v>365</v>
      </c>
      <c r="N47" s="115"/>
    </row>
    <row r="48" spans="1:14" ht="15" thickBot="1" x14ac:dyDescent="0.35">
      <c r="A48" s="130" t="s">
        <v>175</v>
      </c>
      <c r="B48" s="130" t="s">
        <v>366</v>
      </c>
      <c r="C48" s="130"/>
      <c r="D48" s="131" t="s">
        <v>367</v>
      </c>
      <c r="E48" s="131"/>
      <c r="F48" s="111" t="s">
        <v>368</v>
      </c>
      <c r="G48" s="111"/>
      <c r="H48" s="111" t="s">
        <v>178</v>
      </c>
      <c r="I48" s="112">
        <v>36783</v>
      </c>
      <c r="J48" s="112"/>
      <c r="K48" s="113" t="s">
        <v>359</v>
      </c>
      <c r="L48" s="114" t="s">
        <v>364</v>
      </c>
      <c r="M48" s="115" t="s">
        <v>369</v>
      </c>
      <c r="N48" s="115" t="s">
        <v>370</v>
      </c>
    </row>
    <row r="49" spans="1:14" ht="15" thickBot="1" x14ac:dyDescent="0.35">
      <c r="A49" s="130" t="s">
        <v>182</v>
      </c>
      <c r="B49" s="130" t="s">
        <v>371</v>
      </c>
      <c r="C49" s="130"/>
      <c r="D49" s="131" t="s">
        <v>372</v>
      </c>
      <c r="E49" s="131"/>
      <c r="F49" s="111" t="s">
        <v>373</v>
      </c>
      <c r="G49" s="111"/>
      <c r="H49" s="111" t="s">
        <v>178</v>
      </c>
      <c r="I49" s="112">
        <v>36473</v>
      </c>
      <c r="J49" s="112"/>
      <c r="K49" s="113" t="s">
        <v>374</v>
      </c>
      <c r="L49" s="114" t="s">
        <v>364</v>
      </c>
      <c r="M49" s="115" t="s">
        <v>375</v>
      </c>
      <c r="N49" s="115" t="s">
        <v>376</v>
      </c>
    </row>
    <row r="50" spans="1:14" ht="15" thickBot="1" x14ac:dyDescent="0.35">
      <c r="A50" s="130" t="s">
        <v>188</v>
      </c>
      <c r="B50" s="130" t="s">
        <v>377</v>
      </c>
      <c r="C50" s="130"/>
      <c r="D50" s="131" t="s">
        <v>378</v>
      </c>
      <c r="E50" s="131"/>
      <c r="F50" s="111" t="s">
        <v>379</v>
      </c>
      <c r="G50" s="111"/>
      <c r="H50" s="111" t="s">
        <v>178</v>
      </c>
      <c r="I50" s="112">
        <v>35291</v>
      </c>
      <c r="J50" s="112"/>
      <c r="K50" s="113" t="s">
        <v>210</v>
      </c>
      <c r="L50" s="114" t="s">
        <v>364</v>
      </c>
      <c r="M50" s="115" t="s">
        <v>380</v>
      </c>
      <c r="N50" s="115"/>
    </row>
    <row r="51" spans="1:14" ht="15" thickBot="1" x14ac:dyDescent="0.35">
      <c r="A51" s="130" t="s">
        <v>192</v>
      </c>
      <c r="B51" s="130" t="s">
        <v>381</v>
      </c>
      <c r="C51" s="130"/>
      <c r="D51" s="131" t="s">
        <v>382</v>
      </c>
      <c r="E51" s="131"/>
      <c r="F51" s="111" t="s">
        <v>383</v>
      </c>
      <c r="G51" s="111"/>
      <c r="H51" s="111" t="s">
        <v>178</v>
      </c>
      <c r="I51" s="112">
        <v>33741</v>
      </c>
      <c r="J51" s="112"/>
      <c r="K51" s="113" t="s">
        <v>179</v>
      </c>
      <c r="L51" s="114" t="s">
        <v>364</v>
      </c>
      <c r="M51" s="115" t="s">
        <v>384</v>
      </c>
      <c r="N51" s="115" t="s">
        <v>385</v>
      </c>
    </row>
    <row r="52" spans="1:14" ht="15" thickBot="1" x14ac:dyDescent="0.35">
      <c r="A52" s="130" t="s">
        <v>197</v>
      </c>
      <c r="B52" s="130" t="s">
        <v>386</v>
      </c>
      <c r="C52" s="130"/>
      <c r="D52" s="131" t="s">
        <v>387</v>
      </c>
      <c r="E52" s="131"/>
      <c r="F52" s="111" t="s">
        <v>388</v>
      </c>
      <c r="G52" s="111"/>
      <c r="H52" s="111" t="s">
        <v>178</v>
      </c>
      <c r="I52" s="112">
        <v>35506</v>
      </c>
      <c r="J52" s="112"/>
      <c r="K52" s="113" t="s">
        <v>350</v>
      </c>
      <c r="L52" s="114" t="s">
        <v>364</v>
      </c>
      <c r="M52" s="115" t="s">
        <v>389</v>
      </c>
      <c r="N52" s="115" t="s">
        <v>390</v>
      </c>
    </row>
    <row r="53" spans="1:14" ht="15" thickBot="1" x14ac:dyDescent="0.35">
      <c r="A53" s="130" t="s">
        <v>202</v>
      </c>
      <c r="B53" s="130" t="s">
        <v>391</v>
      </c>
      <c r="C53" s="130"/>
      <c r="D53" s="131" t="s">
        <v>392</v>
      </c>
      <c r="E53" s="131"/>
      <c r="F53" s="111" t="s">
        <v>393</v>
      </c>
      <c r="G53" s="111"/>
      <c r="H53" s="111" t="s">
        <v>178</v>
      </c>
      <c r="I53" s="112">
        <v>35576</v>
      </c>
      <c r="J53" s="112"/>
      <c r="K53" s="113" t="s">
        <v>394</v>
      </c>
      <c r="L53" s="114" t="s">
        <v>364</v>
      </c>
      <c r="M53" s="115" t="s">
        <v>395</v>
      </c>
      <c r="N53" s="115" t="s">
        <v>396</v>
      </c>
    </row>
    <row r="54" spans="1:14" ht="15" thickBot="1" x14ac:dyDescent="0.35">
      <c r="A54" s="130" t="s">
        <v>207</v>
      </c>
      <c r="B54" s="130" t="s">
        <v>397</v>
      </c>
      <c r="C54" s="130"/>
      <c r="D54" s="131" t="s">
        <v>398</v>
      </c>
      <c r="E54" s="131"/>
      <c r="F54" s="111" t="s">
        <v>399</v>
      </c>
      <c r="G54" s="111"/>
      <c r="H54" s="111" t="s">
        <v>178</v>
      </c>
      <c r="I54" s="112">
        <v>30970</v>
      </c>
      <c r="J54" s="112"/>
      <c r="K54" s="113" t="s">
        <v>210</v>
      </c>
      <c r="L54" s="114" t="s">
        <v>364</v>
      </c>
      <c r="M54" s="115" t="s">
        <v>400</v>
      </c>
      <c r="N54" s="115" t="s">
        <v>401</v>
      </c>
    </row>
    <row r="55" spans="1:14" s="109" customFormat="1" ht="15" thickBot="1" x14ac:dyDescent="0.35">
      <c r="A55" s="104"/>
      <c r="B55" s="104"/>
      <c r="C55" s="104"/>
      <c r="D55" s="105" t="s">
        <v>402</v>
      </c>
      <c r="E55" s="105"/>
      <c r="F55" s="105"/>
      <c r="G55" s="105"/>
      <c r="H55" s="105"/>
      <c r="I55" s="106"/>
      <c r="J55" s="106"/>
      <c r="K55" s="107"/>
      <c r="L55" s="107"/>
      <c r="M55" s="108"/>
      <c r="N55" s="108"/>
    </row>
    <row r="56" spans="1:14" ht="15" thickBot="1" x14ac:dyDescent="0.35">
      <c r="A56" s="130" t="s">
        <v>212</v>
      </c>
      <c r="B56" s="130" t="s">
        <v>403</v>
      </c>
      <c r="C56" s="130"/>
      <c r="D56" s="111" t="s">
        <v>404</v>
      </c>
      <c r="E56" s="111"/>
      <c r="F56" s="111" t="s">
        <v>405</v>
      </c>
      <c r="G56" s="111"/>
      <c r="H56" s="111" t="s">
        <v>178</v>
      </c>
      <c r="I56" s="112">
        <v>39393</v>
      </c>
      <c r="J56" s="112"/>
      <c r="K56" s="113" t="s">
        <v>210</v>
      </c>
      <c r="L56" s="114" t="s">
        <v>406</v>
      </c>
      <c r="M56" s="115" t="s">
        <v>407</v>
      </c>
      <c r="N56" s="115" t="s">
        <v>407</v>
      </c>
    </row>
    <row r="57" spans="1:14" ht="15" thickBot="1" x14ac:dyDescent="0.35">
      <c r="A57" s="130" t="s">
        <v>175</v>
      </c>
      <c r="B57" s="130" t="s">
        <v>408</v>
      </c>
      <c r="C57" s="130"/>
      <c r="D57" s="111" t="s">
        <v>409</v>
      </c>
      <c r="E57" s="111"/>
      <c r="F57" s="111" t="s">
        <v>410</v>
      </c>
      <c r="G57" s="111"/>
      <c r="H57" s="111" t="s">
        <v>178</v>
      </c>
      <c r="I57" s="112">
        <v>38904</v>
      </c>
      <c r="J57" s="112"/>
      <c r="K57" s="113" t="s">
        <v>210</v>
      </c>
      <c r="L57" s="114" t="s">
        <v>406</v>
      </c>
      <c r="M57" s="115" t="s">
        <v>411</v>
      </c>
      <c r="N57" s="115" t="s">
        <v>412</v>
      </c>
    </row>
    <row r="58" spans="1:14" ht="15" thickBot="1" x14ac:dyDescent="0.35">
      <c r="A58" s="130" t="s">
        <v>182</v>
      </c>
      <c r="B58" s="130" t="s">
        <v>413</v>
      </c>
      <c r="C58" s="130"/>
      <c r="D58" s="111" t="s">
        <v>414</v>
      </c>
      <c r="E58" s="111"/>
      <c r="F58" s="111" t="s">
        <v>415</v>
      </c>
      <c r="G58" s="111"/>
      <c r="H58" s="111" t="s">
        <v>178</v>
      </c>
      <c r="I58" s="112">
        <v>38205</v>
      </c>
      <c r="J58" s="112"/>
      <c r="K58" s="113" t="s">
        <v>243</v>
      </c>
      <c r="L58" s="114" t="s">
        <v>406</v>
      </c>
      <c r="M58" s="115" t="s">
        <v>416</v>
      </c>
      <c r="N58" s="115"/>
    </row>
    <row r="59" spans="1:14" ht="15" thickBot="1" x14ac:dyDescent="0.35">
      <c r="A59" s="130" t="s">
        <v>188</v>
      </c>
      <c r="B59" s="130" t="s">
        <v>417</v>
      </c>
      <c r="C59" s="130"/>
      <c r="D59" s="111" t="s">
        <v>418</v>
      </c>
      <c r="E59" s="111"/>
      <c r="F59" s="111" t="s">
        <v>419</v>
      </c>
      <c r="G59" s="111"/>
      <c r="H59" s="111" t="s">
        <v>178</v>
      </c>
      <c r="I59" s="112">
        <v>34908</v>
      </c>
      <c r="J59" s="112"/>
      <c r="K59" s="113" t="s">
        <v>420</v>
      </c>
      <c r="L59" s="114" t="s">
        <v>406</v>
      </c>
      <c r="M59" s="115" t="s">
        <v>421</v>
      </c>
      <c r="N59" s="115"/>
    </row>
    <row r="60" spans="1:14" ht="15" thickBot="1" x14ac:dyDescent="0.35">
      <c r="A60" s="130" t="s">
        <v>192</v>
      </c>
      <c r="B60" s="130" t="s">
        <v>422</v>
      </c>
      <c r="C60" s="130"/>
      <c r="D60" s="111" t="s">
        <v>423</v>
      </c>
      <c r="E60" s="111"/>
      <c r="F60" s="111" t="s">
        <v>424</v>
      </c>
      <c r="G60" s="111"/>
      <c r="H60" s="111" t="s">
        <v>178</v>
      </c>
      <c r="I60" s="112">
        <v>38394</v>
      </c>
      <c r="J60" s="112"/>
      <c r="K60" s="113" t="s">
        <v>420</v>
      </c>
      <c r="L60" s="114" t="s">
        <v>406</v>
      </c>
      <c r="M60" s="115" t="s">
        <v>425</v>
      </c>
      <c r="N60" s="115" t="s">
        <v>426</v>
      </c>
    </row>
    <row r="61" spans="1:14" ht="15" thickBot="1" x14ac:dyDescent="0.35">
      <c r="A61" s="130" t="s">
        <v>197</v>
      </c>
      <c r="B61" s="130" t="s">
        <v>427</v>
      </c>
      <c r="C61" s="130"/>
      <c r="D61" s="111" t="s">
        <v>428</v>
      </c>
      <c r="E61" s="111"/>
      <c r="F61" s="111" t="s">
        <v>429</v>
      </c>
      <c r="G61" s="111"/>
      <c r="H61" s="111" t="s">
        <v>178</v>
      </c>
      <c r="I61" s="112">
        <v>34046</v>
      </c>
      <c r="J61" s="112"/>
      <c r="K61" s="113" t="s">
        <v>430</v>
      </c>
      <c r="L61" s="114" t="s">
        <v>406</v>
      </c>
      <c r="M61" s="115" t="s">
        <v>431</v>
      </c>
      <c r="N61" s="115" t="s">
        <v>432</v>
      </c>
    </row>
    <row r="62" spans="1:14" ht="15" thickBot="1" x14ac:dyDescent="0.35">
      <c r="A62" s="130" t="s">
        <v>202</v>
      </c>
      <c r="B62" s="130" t="s">
        <v>433</v>
      </c>
      <c r="C62" s="130"/>
      <c r="D62" s="111" t="s">
        <v>434</v>
      </c>
      <c r="E62" s="111"/>
      <c r="F62" s="111" t="s">
        <v>435</v>
      </c>
      <c r="G62" s="111"/>
      <c r="H62" s="111" t="s">
        <v>178</v>
      </c>
      <c r="I62" s="112">
        <v>35450</v>
      </c>
      <c r="J62" s="112"/>
      <c r="K62" s="113" t="s">
        <v>436</v>
      </c>
      <c r="L62" s="114" t="s">
        <v>406</v>
      </c>
      <c r="M62" s="115" t="s">
        <v>416</v>
      </c>
      <c r="N62" s="115" t="s">
        <v>437</v>
      </c>
    </row>
    <row r="63" spans="1:14" ht="15" thickBot="1" x14ac:dyDescent="0.35">
      <c r="A63" s="130" t="s">
        <v>207</v>
      </c>
      <c r="B63" s="130" t="s">
        <v>438</v>
      </c>
      <c r="C63" s="130"/>
      <c r="D63" s="111" t="s">
        <v>409</v>
      </c>
      <c r="E63" s="111"/>
      <c r="F63" s="111" t="s">
        <v>439</v>
      </c>
      <c r="G63" s="111"/>
      <c r="H63" s="111" t="s">
        <v>178</v>
      </c>
      <c r="I63" s="112">
        <v>36565</v>
      </c>
      <c r="J63" s="112"/>
      <c r="K63" s="113" t="s">
        <v>229</v>
      </c>
      <c r="L63" s="114" t="s">
        <v>406</v>
      </c>
      <c r="M63" s="115" t="s">
        <v>440</v>
      </c>
      <c r="N63" s="115" t="s">
        <v>441</v>
      </c>
    </row>
    <row r="64" spans="1:14" ht="15" thickBot="1" x14ac:dyDescent="0.35">
      <c r="A64" s="130" t="s">
        <v>213</v>
      </c>
      <c r="B64" s="130" t="s">
        <v>442</v>
      </c>
      <c r="C64" s="130"/>
      <c r="D64" s="111" t="s">
        <v>443</v>
      </c>
      <c r="E64" s="111"/>
      <c r="F64" s="111" t="s">
        <v>444</v>
      </c>
      <c r="G64" s="111"/>
      <c r="H64" s="111" t="s">
        <v>178</v>
      </c>
      <c r="I64" s="112">
        <v>35833</v>
      </c>
      <c r="J64" s="112"/>
      <c r="K64" s="113" t="s">
        <v>179</v>
      </c>
      <c r="L64" s="114" t="s">
        <v>406</v>
      </c>
      <c r="M64" s="115" t="s">
        <v>421</v>
      </c>
      <c r="N64" s="115" t="s">
        <v>445</v>
      </c>
    </row>
    <row r="65" spans="1:14" ht="15" thickBot="1" x14ac:dyDescent="0.35">
      <c r="A65" s="130" t="s">
        <v>218</v>
      </c>
      <c r="B65" s="130" t="s">
        <v>446</v>
      </c>
      <c r="C65" s="130"/>
      <c r="D65" s="111" t="s">
        <v>447</v>
      </c>
      <c r="E65" s="111"/>
      <c r="F65" s="111" t="s">
        <v>448</v>
      </c>
      <c r="G65" s="111"/>
      <c r="H65" s="111" t="s">
        <v>178</v>
      </c>
      <c r="I65" s="112">
        <v>37179</v>
      </c>
      <c r="J65" s="112"/>
      <c r="K65" s="113" t="s">
        <v>449</v>
      </c>
      <c r="L65" s="114" t="s">
        <v>406</v>
      </c>
      <c r="M65" s="115" t="s">
        <v>421</v>
      </c>
      <c r="N65" s="115" t="s">
        <v>431</v>
      </c>
    </row>
    <row r="66" spans="1:14" ht="15" thickBot="1" x14ac:dyDescent="0.35">
      <c r="A66" s="130" t="s">
        <v>222</v>
      </c>
      <c r="B66" s="130" t="s">
        <v>450</v>
      </c>
      <c r="C66" s="130"/>
      <c r="D66" s="111" t="s">
        <v>451</v>
      </c>
      <c r="E66" s="111"/>
      <c r="F66" s="111" t="s">
        <v>452</v>
      </c>
      <c r="G66" s="111"/>
      <c r="H66" s="111" t="s">
        <v>178</v>
      </c>
      <c r="I66" s="112">
        <v>37591</v>
      </c>
      <c r="J66" s="112"/>
      <c r="K66" s="113" t="s">
        <v>229</v>
      </c>
      <c r="L66" s="114" t="s">
        <v>406</v>
      </c>
      <c r="M66" s="115" t="s">
        <v>453</v>
      </c>
      <c r="N66" s="115" t="s">
        <v>454</v>
      </c>
    </row>
    <row r="67" spans="1:14" ht="15" thickBot="1" x14ac:dyDescent="0.35">
      <c r="A67" s="130" t="s">
        <v>226</v>
      </c>
      <c r="B67" s="130" t="s">
        <v>455</v>
      </c>
      <c r="C67" s="130"/>
      <c r="D67" s="111" t="s">
        <v>456</v>
      </c>
      <c r="E67" s="111"/>
      <c r="F67" s="111" t="s">
        <v>457</v>
      </c>
      <c r="G67" s="111"/>
      <c r="H67" s="111" t="s">
        <v>178</v>
      </c>
      <c r="I67" s="112">
        <v>35110</v>
      </c>
      <c r="J67" s="112"/>
      <c r="K67" s="113" t="s">
        <v>234</v>
      </c>
      <c r="L67" s="114" t="s">
        <v>406</v>
      </c>
      <c r="M67" s="115" t="s">
        <v>458</v>
      </c>
      <c r="N67" s="115" t="s">
        <v>459</v>
      </c>
    </row>
    <row r="68" spans="1:14" ht="15" thickBot="1" x14ac:dyDescent="0.35">
      <c r="A68" s="130" t="s">
        <v>231</v>
      </c>
      <c r="B68" s="130" t="s">
        <v>460</v>
      </c>
      <c r="C68" s="130"/>
      <c r="D68" s="111" t="s">
        <v>461</v>
      </c>
      <c r="E68" s="111"/>
      <c r="F68" s="111" t="s">
        <v>462</v>
      </c>
      <c r="G68" s="111"/>
      <c r="H68" s="111" t="s">
        <v>178</v>
      </c>
      <c r="I68" s="112">
        <v>35872</v>
      </c>
      <c r="J68" s="112"/>
      <c r="K68" s="113" t="s">
        <v>463</v>
      </c>
      <c r="L68" s="114" t="s">
        <v>406</v>
      </c>
      <c r="M68" s="115" t="s">
        <v>464</v>
      </c>
      <c r="N68" s="115"/>
    </row>
    <row r="69" spans="1:14" s="109" customFormat="1" ht="15" thickBot="1" x14ac:dyDescent="0.35">
      <c r="A69" s="104"/>
      <c r="B69" s="104"/>
      <c r="C69" s="104"/>
      <c r="D69" s="105" t="s">
        <v>465</v>
      </c>
      <c r="E69" s="105"/>
      <c r="F69" s="105"/>
      <c r="G69" s="105"/>
      <c r="H69" s="105"/>
      <c r="I69" s="106"/>
      <c r="J69" s="106"/>
      <c r="K69" s="107"/>
      <c r="L69" s="107"/>
      <c r="M69" s="108"/>
      <c r="N69" s="108"/>
    </row>
    <row r="70" spans="1:14" ht="15" thickBot="1" x14ac:dyDescent="0.35">
      <c r="A70" s="130" t="s">
        <v>175</v>
      </c>
      <c r="B70" s="130" t="s">
        <v>466</v>
      </c>
      <c r="C70" s="130"/>
      <c r="D70" s="131" t="s">
        <v>467</v>
      </c>
      <c r="E70" s="131"/>
      <c r="F70" s="131" t="s">
        <v>468</v>
      </c>
      <c r="G70" s="131"/>
      <c r="H70" s="131" t="s">
        <v>469</v>
      </c>
      <c r="I70" s="132">
        <v>37162</v>
      </c>
      <c r="J70" s="132"/>
      <c r="K70" s="133" t="s">
        <v>179</v>
      </c>
      <c r="L70" s="134" t="s">
        <v>470</v>
      </c>
      <c r="M70" s="135" t="s">
        <v>471</v>
      </c>
      <c r="N70" s="135" t="s">
        <v>472</v>
      </c>
    </row>
    <row r="71" spans="1:14" ht="15" thickBot="1" x14ac:dyDescent="0.35">
      <c r="A71" s="130" t="s">
        <v>182</v>
      </c>
      <c r="B71" s="130" t="s">
        <v>473</v>
      </c>
      <c r="C71" s="130"/>
      <c r="D71" s="131" t="s">
        <v>474</v>
      </c>
      <c r="E71" s="131"/>
      <c r="F71" s="131" t="s">
        <v>475</v>
      </c>
      <c r="G71" s="131"/>
      <c r="H71" s="131" t="s">
        <v>469</v>
      </c>
      <c r="I71" s="132">
        <v>36585</v>
      </c>
      <c r="J71" s="132"/>
      <c r="K71" s="133" t="s">
        <v>238</v>
      </c>
      <c r="L71" s="134" t="s">
        <v>470</v>
      </c>
      <c r="M71" s="135" t="s">
        <v>407</v>
      </c>
      <c r="N71" s="135" t="s">
        <v>476</v>
      </c>
    </row>
    <row r="72" spans="1:14" ht="15" thickBot="1" x14ac:dyDescent="0.35">
      <c r="A72" s="130" t="s">
        <v>188</v>
      </c>
      <c r="B72" s="130" t="s">
        <v>477</v>
      </c>
      <c r="C72" s="130"/>
      <c r="D72" s="131" t="s">
        <v>478</v>
      </c>
      <c r="E72" s="131"/>
      <c r="F72" s="131" t="s">
        <v>479</v>
      </c>
      <c r="G72" s="131"/>
      <c r="H72" s="131" t="s">
        <v>469</v>
      </c>
      <c r="I72" s="132">
        <v>33384</v>
      </c>
      <c r="J72" s="132"/>
      <c r="K72" s="133" t="s">
        <v>195</v>
      </c>
      <c r="L72" s="134" t="s">
        <v>470</v>
      </c>
      <c r="M72" s="135" t="s">
        <v>480</v>
      </c>
      <c r="N72" s="135" t="s">
        <v>481</v>
      </c>
    </row>
    <row r="73" spans="1:14" ht="15" thickBot="1" x14ac:dyDescent="0.35">
      <c r="A73" s="130" t="s">
        <v>192</v>
      </c>
      <c r="B73" s="130" t="s">
        <v>482</v>
      </c>
      <c r="C73" s="130"/>
      <c r="D73" s="131" t="s">
        <v>483</v>
      </c>
      <c r="E73" s="131"/>
      <c r="F73" s="131" t="s">
        <v>484</v>
      </c>
      <c r="G73" s="131"/>
      <c r="H73" s="131" t="s">
        <v>469</v>
      </c>
      <c r="I73" s="132">
        <v>36790</v>
      </c>
      <c r="J73" s="132"/>
      <c r="K73" s="133" t="s">
        <v>350</v>
      </c>
      <c r="L73" s="134" t="s">
        <v>470</v>
      </c>
      <c r="M73" s="135" t="s">
        <v>485</v>
      </c>
      <c r="N73" s="135" t="s">
        <v>486</v>
      </c>
    </row>
    <row r="74" spans="1:14" ht="15" thickBot="1" x14ac:dyDescent="0.35">
      <c r="A74" s="130" t="s">
        <v>197</v>
      </c>
      <c r="B74" s="130" t="s">
        <v>487</v>
      </c>
      <c r="C74" s="130"/>
      <c r="D74" s="131" t="s">
        <v>488</v>
      </c>
      <c r="E74" s="131"/>
      <c r="F74" s="131" t="s">
        <v>489</v>
      </c>
      <c r="G74" s="131"/>
      <c r="H74" s="131" t="s">
        <v>469</v>
      </c>
      <c r="I74" s="132">
        <v>37131</v>
      </c>
      <c r="J74" s="132"/>
      <c r="K74" s="133" t="s">
        <v>294</v>
      </c>
      <c r="L74" s="134" t="s">
        <v>470</v>
      </c>
      <c r="M74" s="135" t="s">
        <v>490</v>
      </c>
      <c r="N74" s="135"/>
    </row>
    <row r="75" spans="1:14" ht="15" thickBot="1" x14ac:dyDescent="0.35">
      <c r="A75" s="130" t="s">
        <v>202</v>
      </c>
      <c r="B75" s="130" t="s">
        <v>491</v>
      </c>
      <c r="C75" s="130"/>
      <c r="D75" s="131" t="s">
        <v>492</v>
      </c>
      <c r="E75" s="131"/>
      <c r="F75" s="131" t="s">
        <v>493</v>
      </c>
      <c r="G75" s="131"/>
      <c r="H75" s="131" t="s">
        <v>469</v>
      </c>
      <c r="I75" s="132">
        <v>37354</v>
      </c>
      <c r="J75" s="132"/>
      <c r="K75" s="133" t="s">
        <v>205</v>
      </c>
      <c r="L75" s="134" t="s">
        <v>470</v>
      </c>
      <c r="M75" s="135" t="s">
        <v>494</v>
      </c>
      <c r="N75" s="135"/>
    </row>
    <row r="76" spans="1:14" ht="15" thickBot="1" x14ac:dyDescent="0.35">
      <c r="A76" s="130" t="s">
        <v>207</v>
      </c>
      <c r="B76" s="130" t="s">
        <v>495</v>
      </c>
      <c r="C76" s="130"/>
      <c r="D76" s="131" t="s">
        <v>496</v>
      </c>
      <c r="E76" s="131"/>
      <c r="F76" s="131" t="s">
        <v>497</v>
      </c>
      <c r="G76" s="131"/>
      <c r="H76" s="131" t="s">
        <v>469</v>
      </c>
      <c r="I76" s="132">
        <v>34407</v>
      </c>
      <c r="J76" s="132"/>
      <c r="K76" s="133" t="s">
        <v>498</v>
      </c>
      <c r="L76" s="134" t="s">
        <v>470</v>
      </c>
      <c r="M76" s="135" t="s">
        <v>494</v>
      </c>
      <c r="N76" s="135" t="s">
        <v>499</v>
      </c>
    </row>
    <row r="77" spans="1:14" s="109" customFormat="1" ht="15" thickBot="1" x14ac:dyDescent="0.35">
      <c r="A77" s="104"/>
      <c r="B77" s="104"/>
      <c r="C77" s="104"/>
      <c r="D77" s="105" t="s">
        <v>500</v>
      </c>
      <c r="E77" s="105"/>
      <c r="F77" s="105"/>
      <c r="G77" s="105"/>
      <c r="H77" s="105"/>
      <c r="I77" s="106"/>
      <c r="J77" s="106"/>
      <c r="K77" s="107"/>
      <c r="L77" s="107"/>
      <c r="M77" s="108"/>
      <c r="N77" s="108"/>
    </row>
    <row r="78" spans="1:14" ht="15" thickBot="1" x14ac:dyDescent="0.35">
      <c r="A78" s="130" t="s">
        <v>212</v>
      </c>
      <c r="B78" s="130" t="s">
        <v>501</v>
      </c>
      <c r="C78" s="130"/>
      <c r="D78" s="131" t="s">
        <v>502</v>
      </c>
      <c r="E78" s="131"/>
      <c r="F78" s="131" t="s">
        <v>503</v>
      </c>
      <c r="G78" s="131"/>
      <c r="H78" s="131" t="s">
        <v>469</v>
      </c>
      <c r="I78" s="132">
        <v>37415</v>
      </c>
      <c r="J78" s="132"/>
      <c r="K78" s="133" t="s">
        <v>210</v>
      </c>
      <c r="L78" s="134" t="s">
        <v>470</v>
      </c>
      <c r="M78" s="135" t="s">
        <v>504</v>
      </c>
      <c r="N78" s="135"/>
    </row>
    <row r="79" spans="1:14" ht="15" thickBot="1" x14ac:dyDescent="0.35">
      <c r="A79" s="130" t="s">
        <v>175</v>
      </c>
      <c r="B79" s="130" t="s">
        <v>505</v>
      </c>
      <c r="C79" s="130"/>
      <c r="D79" s="131" t="s">
        <v>506</v>
      </c>
      <c r="E79" s="131"/>
      <c r="F79" s="131" t="s">
        <v>507</v>
      </c>
      <c r="G79" s="131"/>
      <c r="H79" s="131" t="s">
        <v>469</v>
      </c>
      <c r="I79" s="132">
        <v>34578</v>
      </c>
      <c r="J79" s="132"/>
      <c r="K79" s="133" t="s">
        <v>210</v>
      </c>
      <c r="L79" s="134" t="s">
        <v>470</v>
      </c>
      <c r="M79" s="135" t="s">
        <v>508</v>
      </c>
      <c r="N79" s="135" t="s">
        <v>509</v>
      </c>
    </row>
    <row r="80" spans="1:14" ht="15" thickBot="1" x14ac:dyDescent="0.35">
      <c r="A80" s="130" t="s">
        <v>182</v>
      </c>
      <c r="B80" s="130" t="s">
        <v>510</v>
      </c>
      <c r="C80" s="130"/>
      <c r="D80" s="131" t="s">
        <v>511</v>
      </c>
      <c r="E80" s="131"/>
      <c r="F80" s="131" t="s">
        <v>512</v>
      </c>
      <c r="G80" s="131"/>
      <c r="H80" s="131" t="s">
        <v>469</v>
      </c>
      <c r="I80" s="132">
        <v>36641</v>
      </c>
      <c r="J80" s="132"/>
      <c r="K80" s="133" t="s">
        <v>513</v>
      </c>
      <c r="L80" s="134" t="s">
        <v>470</v>
      </c>
      <c r="M80" s="135" t="s">
        <v>514</v>
      </c>
      <c r="N80" s="135" t="s">
        <v>515</v>
      </c>
    </row>
    <row r="81" spans="1:14" ht="15" thickBot="1" x14ac:dyDescent="0.35">
      <c r="A81" s="130" t="s">
        <v>188</v>
      </c>
      <c r="B81" s="130" t="s">
        <v>516</v>
      </c>
      <c r="C81" s="130"/>
      <c r="D81" s="131" t="s">
        <v>517</v>
      </c>
      <c r="E81" s="131"/>
      <c r="F81" s="131" t="s">
        <v>518</v>
      </c>
      <c r="G81" s="131"/>
      <c r="H81" s="131" t="s">
        <v>469</v>
      </c>
      <c r="I81" s="132">
        <v>36415</v>
      </c>
      <c r="J81" s="132"/>
      <c r="K81" s="133" t="s">
        <v>327</v>
      </c>
      <c r="L81" s="134" t="s">
        <v>470</v>
      </c>
      <c r="M81" s="135" t="s">
        <v>519</v>
      </c>
      <c r="N81" s="135"/>
    </row>
    <row r="82" spans="1:14" ht="15" thickBot="1" x14ac:dyDescent="0.35">
      <c r="A82" s="130" t="s">
        <v>192</v>
      </c>
      <c r="B82" s="130" t="s">
        <v>520</v>
      </c>
      <c r="C82" s="130"/>
      <c r="D82" s="131" t="s">
        <v>521</v>
      </c>
      <c r="E82" s="131"/>
      <c r="F82" s="131" t="s">
        <v>522</v>
      </c>
      <c r="G82" s="131"/>
      <c r="H82" s="131" t="s">
        <v>469</v>
      </c>
      <c r="I82" s="132">
        <v>35261</v>
      </c>
      <c r="J82" s="132"/>
      <c r="K82" s="133" t="s">
        <v>523</v>
      </c>
      <c r="L82" s="134" t="s">
        <v>470</v>
      </c>
      <c r="M82" s="135" t="s">
        <v>524</v>
      </c>
      <c r="N82" s="135"/>
    </row>
    <row r="83" spans="1:14" ht="15" thickBot="1" x14ac:dyDescent="0.35">
      <c r="A83" s="130" t="s">
        <v>197</v>
      </c>
      <c r="B83" s="130" t="s">
        <v>525</v>
      </c>
      <c r="C83" s="130"/>
      <c r="D83" s="131" t="s">
        <v>526</v>
      </c>
      <c r="E83" s="131"/>
      <c r="F83" s="131" t="s">
        <v>527</v>
      </c>
      <c r="G83" s="131"/>
      <c r="H83" s="131" t="s">
        <v>469</v>
      </c>
      <c r="I83" s="132">
        <v>38360</v>
      </c>
      <c r="J83" s="132"/>
      <c r="K83" s="133" t="s">
        <v>528</v>
      </c>
      <c r="L83" s="134" t="s">
        <v>470</v>
      </c>
      <c r="M83" s="135"/>
      <c r="N83" s="135"/>
    </row>
    <row r="84" spans="1:14" ht="15" thickBot="1" x14ac:dyDescent="0.35">
      <c r="A84" s="130" t="s">
        <v>202</v>
      </c>
      <c r="B84" s="130" t="s">
        <v>529</v>
      </c>
      <c r="C84" s="130"/>
      <c r="D84" s="131" t="s">
        <v>530</v>
      </c>
      <c r="E84" s="131"/>
      <c r="F84" s="131" t="s">
        <v>531</v>
      </c>
      <c r="G84" s="131"/>
      <c r="H84" s="131" t="s">
        <v>469</v>
      </c>
      <c r="I84" s="132">
        <v>30440</v>
      </c>
      <c r="J84" s="132"/>
      <c r="K84" s="133" t="s">
        <v>280</v>
      </c>
      <c r="L84" s="134" t="s">
        <v>470</v>
      </c>
      <c r="M84" s="135" t="s">
        <v>532</v>
      </c>
      <c r="N84" s="135" t="s">
        <v>515</v>
      </c>
    </row>
    <row r="85" spans="1:14" ht="15" thickBot="1" x14ac:dyDescent="0.35">
      <c r="A85" s="130" t="s">
        <v>207</v>
      </c>
      <c r="B85" s="130" t="s">
        <v>533</v>
      </c>
      <c r="C85" s="130"/>
      <c r="D85" s="131" t="s">
        <v>534</v>
      </c>
      <c r="E85" s="131"/>
      <c r="F85" s="144" t="s">
        <v>535</v>
      </c>
      <c r="G85" s="131"/>
      <c r="H85" s="144" t="s">
        <v>469</v>
      </c>
      <c r="I85" s="132">
        <v>33972</v>
      </c>
      <c r="J85" s="132"/>
      <c r="K85" s="133" t="s">
        <v>536</v>
      </c>
      <c r="L85" s="134" t="s">
        <v>470</v>
      </c>
      <c r="M85" s="135" t="s">
        <v>490</v>
      </c>
      <c r="N85" s="135" t="s">
        <v>537</v>
      </c>
    </row>
    <row r="86" spans="1:14" s="109" customFormat="1" ht="15" thickBot="1" x14ac:dyDescent="0.35">
      <c r="A86" s="104"/>
      <c r="B86" s="104"/>
      <c r="C86" s="104"/>
      <c r="D86" s="105" t="s">
        <v>538</v>
      </c>
      <c r="E86" s="105"/>
      <c r="F86" s="105"/>
      <c r="G86" s="105"/>
      <c r="H86" s="105"/>
      <c r="I86" s="106"/>
      <c r="J86" s="106"/>
      <c r="K86" s="107"/>
      <c r="L86" s="107"/>
      <c r="M86" s="108"/>
      <c r="N86" s="108"/>
    </row>
    <row r="87" spans="1:14" ht="15" thickBot="1" x14ac:dyDescent="0.35">
      <c r="A87" s="130" t="s">
        <v>212</v>
      </c>
      <c r="B87" s="130" t="s">
        <v>539</v>
      </c>
      <c r="C87" s="130"/>
      <c r="D87" s="116" t="s">
        <v>540</v>
      </c>
      <c r="E87" s="116"/>
      <c r="F87" s="131" t="s">
        <v>541</v>
      </c>
      <c r="G87" s="131"/>
      <c r="H87" s="131" t="s">
        <v>469</v>
      </c>
      <c r="I87" s="132">
        <v>34996</v>
      </c>
      <c r="J87" s="145"/>
      <c r="K87" s="146" t="s">
        <v>238</v>
      </c>
      <c r="L87" s="134" t="s">
        <v>542</v>
      </c>
      <c r="M87" s="135" t="s">
        <v>543</v>
      </c>
      <c r="N87" s="135"/>
    </row>
    <row r="88" spans="1:14" ht="15" thickBot="1" x14ac:dyDescent="0.35">
      <c r="A88" s="130" t="s">
        <v>175</v>
      </c>
      <c r="B88" s="130" t="s">
        <v>544</v>
      </c>
      <c r="C88" s="130"/>
      <c r="D88" s="116" t="s">
        <v>545</v>
      </c>
      <c r="E88" s="116"/>
      <c r="F88" s="131" t="s">
        <v>546</v>
      </c>
      <c r="G88" s="131"/>
      <c r="H88" s="131" t="s">
        <v>469</v>
      </c>
      <c r="I88" s="132">
        <v>36510</v>
      </c>
      <c r="J88" s="132"/>
      <c r="K88" s="133" t="s">
        <v>394</v>
      </c>
      <c r="L88" s="134" t="s">
        <v>542</v>
      </c>
      <c r="M88" s="135" t="s">
        <v>547</v>
      </c>
      <c r="N88" s="135"/>
    </row>
    <row r="89" spans="1:14" ht="15" thickBot="1" x14ac:dyDescent="0.35">
      <c r="A89" s="130" t="s">
        <v>182</v>
      </c>
      <c r="B89" s="130" t="s">
        <v>548</v>
      </c>
      <c r="C89" s="130"/>
      <c r="D89" s="116" t="s">
        <v>549</v>
      </c>
      <c r="E89" s="116"/>
      <c r="F89" s="131" t="s">
        <v>550</v>
      </c>
      <c r="G89" s="131"/>
      <c r="H89" s="131" t="s">
        <v>469</v>
      </c>
      <c r="I89" s="132">
        <v>37704</v>
      </c>
      <c r="J89" s="132"/>
      <c r="K89" s="133" t="s">
        <v>551</v>
      </c>
      <c r="L89" s="134" t="s">
        <v>542</v>
      </c>
      <c r="M89" s="135" t="s">
        <v>552</v>
      </c>
      <c r="N89" s="135"/>
    </row>
    <row r="90" spans="1:14" ht="15" thickBot="1" x14ac:dyDescent="0.35">
      <c r="A90" s="130" t="s">
        <v>188</v>
      </c>
      <c r="B90" s="130" t="s">
        <v>553</v>
      </c>
      <c r="C90" s="130"/>
      <c r="D90" s="116" t="s">
        <v>554</v>
      </c>
      <c r="E90" s="116"/>
      <c r="F90" s="131" t="s">
        <v>555</v>
      </c>
      <c r="G90" s="131"/>
      <c r="H90" s="131" t="s">
        <v>469</v>
      </c>
      <c r="I90" s="132">
        <v>38135</v>
      </c>
      <c r="J90" s="132"/>
      <c r="K90" s="133" t="s">
        <v>210</v>
      </c>
      <c r="L90" s="134" t="s">
        <v>542</v>
      </c>
      <c r="M90" s="135" t="s">
        <v>556</v>
      </c>
      <c r="N90" s="135"/>
    </row>
    <row r="91" spans="1:14" ht="15" thickBot="1" x14ac:dyDescent="0.35">
      <c r="A91" s="130" t="s">
        <v>192</v>
      </c>
      <c r="B91" s="130" t="s">
        <v>557</v>
      </c>
      <c r="C91" s="130"/>
      <c r="D91" s="116" t="s">
        <v>558</v>
      </c>
      <c r="E91" s="116"/>
      <c r="F91" s="131" t="s">
        <v>559</v>
      </c>
      <c r="G91" s="131"/>
      <c r="H91" s="131" t="s">
        <v>469</v>
      </c>
      <c r="I91" s="132">
        <v>38897</v>
      </c>
      <c r="J91" s="132"/>
      <c r="K91" s="133" t="s">
        <v>210</v>
      </c>
      <c r="L91" s="134" t="s">
        <v>542</v>
      </c>
      <c r="M91" s="135" t="s">
        <v>560</v>
      </c>
      <c r="N91" s="135" t="s">
        <v>561</v>
      </c>
    </row>
    <row r="92" spans="1:14" ht="15" thickBot="1" x14ac:dyDescent="0.35">
      <c r="A92" s="130" t="s">
        <v>197</v>
      </c>
      <c r="B92" s="130" t="s">
        <v>562</v>
      </c>
      <c r="C92" s="130"/>
      <c r="D92" s="116" t="s">
        <v>563</v>
      </c>
      <c r="E92" s="116"/>
      <c r="F92" s="131" t="s">
        <v>564</v>
      </c>
      <c r="G92" s="131"/>
      <c r="H92" s="131" t="s">
        <v>469</v>
      </c>
      <c r="I92" s="132">
        <v>38484</v>
      </c>
      <c r="J92" s="132"/>
      <c r="K92" s="133" t="s">
        <v>565</v>
      </c>
      <c r="L92" s="134" t="s">
        <v>542</v>
      </c>
      <c r="M92" s="135"/>
      <c r="N92" s="135"/>
    </row>
    <row r="93" spans="1:14" ht="15" thickBot="1" x14ac:dyDescent="0.35">
      <c r="A93" s="130" t="s">
        <v>202</v>
      </c>
      <c r="B93" s="130" t="s">
        <v>566</v>
      </c>
      <c r="C93" s="130"/>
      <c r="D93" s="116" t="s">
        <v>567</v>
      </c>
      <c r="E93" s="116"/>
      <c r="F93" s="131" t="s">
        <v>568</v>
      </c>
      <c r="G93" s="131"/>
      <c r="H93" s="131" t="s">
        <v>469</v>
      </c>
      <c r="I93" s="132">
        <v>37003</v>
      </c>
      <c r="J93" s="132"/>
      <c r="K93" s="133" t="s">
        <v>513</v>
      </c>
      <c r="L93" s="134" t="s">
        <v>542</v>
      </c>
      <c r="M93" s="135"/>
      <c r="N93" s="135"/>
    </row>
    <row r="94" spans="1:14" s="109" customFormat="1" ht="15" thickBot="1" x14ac:dyDescent="0.35">
      <c r="A94" s="104"/>
      <c r="B94" s="104"/>
      <c r="C94" s="104"/>
      <c r="D94" s="105" t="s">
        <v>569</v>
      </c>
      <c r="E94" s="105"/>
      <c r="F94" s="105"/>
      <c r="G94" s="105"/>
      <c r="H94" s="105"/>
      <c r="I94" s="106"/>
      <c r="J94" s="106"/>
      <c r="K94" s="107"/>
      <c r="L94" s="107"/>
      <c r="M94" s="108"/>
      <c r="N94" s="108"/>
    </row>
    <row r="95" spans="1:14" ht="15" thickBot="1" x14ac:dyDescent="0.35">
      <c r="A95" s="130" t="s">
        <v>212</v>
      </c>
      <c r="B95" s="130" t="s">
        <v>570</v>
      </c>
      <c r="C95" s="130"/>
      <c r="D95" s="116" t="s">
        <v>571</v>
      </c>
      <c r="E95" s="116"/>
      <c r="F95" s="131" t="s">
        <v>572</v>
      </c>
      <c r="G95" s="131"/>
      <c r="H95" s="131" t="s">
        <v>469</v>
      </c>
      <c r="I95" s="132">
        <v>35560</v>
      </c>
      <c r="J95" s="132"/>
      <c r="K95" s="133" t="s">
        <v>195</v>
      </c>
      <c r="L95" s="134" t="s">
        <v>573</v>
      </c>
      <c r="M95" s="135" t="s">
        <v>574</v>
      </c>
      <c r="N95" s="135"/>
    </row>
    <row r="96" spans="1:14" ht="15" thickBot="1" x14ac:dyDescent="0.35">
      <c r="A96" s="130" t="s">
        <v>175</v>
      </c>
      <c r="B96" s="130" t="s">
        <v>575</v>
      </c>
      <c r="C96" s="130"/>
      <c r="D96" s="116" t="s">
        <v>576</v>
      </c>
      <c r="E96" s="116"/>
      <c r="F96" s="131" t="s">
        <v>577</v>
      </c>
      <c r="G96" s="131"/>
      <c r="H96" s="131" t="s">
        <v>469</v>
      </c>
      <c r="I96" s="132">
        <v>34766</v>
      </c>
      <c r="J96" s="132"/>
      <c r="K96" s="133" t="s">
        <v>523</v>
      </c>
      <c r="L96" s="134" t="s">
        <v>573</v>
      </c>
      <c r="M96" s="135" t="s">
        <v>578</v>
      </c>
      <c r="N96" s="135"/>
    </row>
    <row r="97" spans="1:14" ht="15" thickBot="1" x14ac:dyDescent="0.35">
      <c r="A97" s="130" t="s">
        <v>182</v>
      </c>
      <c r="B97" s="130" t="s">
        <v>579</v>
      </c>
      <c r="C97" s="130"/>
      <c r="D97" s="116" t="s">
        <v>580</v>
      </c>
      <c r="E97" s="116"/>
      <c r="F97" s="131" t="s">
        <v>581</v>
      </c>
      <c r="G97" s="131"/>
      <c r="H97" s="131" t="s">
        <v>469</v>
      </c>
      <c r="I97" s="132">
        <v>39174</v>
      </c>
      <c r="J97" s="132"/>
      <c r="K97" s="133" t="s">
        <v>210</v>
      </c>
      <c r="L97" s="134" t="s">
        <v>573</v>
      </c>
      <c r="M97" s="135" t="s">
        <v>582</v>
      </c>
      <c r="N97" s="135" t="s">
        <v>583</v>
      </c>
    </row>
    <row r="98" spans="1:14" ht="15" thickBot="1" x14ac:dyDescent="0.35">
      <c r="A98" s="130" t="s">
        <v>188</v>
      </c>
      <c r="B98" s="130" t="s">
        <v>584</v>
      </c>
      <c r="C98" s="130"/>
      <c r="D98" s="116" t="s">
        <v>585</v>
      </c>
      <c r="E98" s="116"/>
      <c r="F98" s="131" t="s">
        <v>586</v>
      </c>
      <c r="G98" s="131"/>
      <c r="H98" s="131" t="s">
        <v>469</v>
      </c>
      <c r="I98" s="132">
        <v>36006</v>
      </c>
      <c r="J98" s="132"/>
      <c r="K98" s="133" t="s">
        <v>238</v>
      </c>
      <c r="L98" s="134" t="s">
        <v>573</v>
      </c>
      <c r="M98" s="135"/>
      <c r="N98" s="135"/>
    </row>
    <row r="99" spans="1:14" s="109" customFormat="1" ht="15" thickBot="1" x14ac:dyDescent="0.35">
      <c r="A99" s="104"/>
      <c r="B99" s="104"/>
      <c r="C99" s="104"/>
      <c r="D99" s="105" t="s">
        <v>587</v>
      </c>
      <c r="E99" s="105"/>
      <c r="F99" s="105"/>
      <c r="G99" s="105"/>
      <c r="H99" s="105"/>
      <c r="I99" s="106"/>
      <c r="J99" s="106"/>
      <c r="K99" s="107"/>
      <c r="L99" s="107"/>
      <c r="M99" s="108"/>
      <c r="N99" s="108"/>
    </row>
    <row r="100" spans="1:14" ht="15" thickBot="1" x14ac:dyDescent="0.35">
      <c r="A100" s="130" t="s">
        <v>212</v>
      </c>
      <c r="B100" s="130" t="s">
        <v>588</v>
      </c>
      <c r="C100" s="130"/>
      <c r="D100" s="116" t="s">
        <v>589</v>
      </c>
      <c r="E100" s="116"/>
      <c r="F100" s="131" t="s">
        <v>590</v>
      </c>
      <c r="G100" s="131"/>
      <c r="H100" s="131" t="s">
        <v>469</v>
      </c>
      <c r="I100" s="132">
        <v>36861</v>
      </c>
      <c r="J100" s="132"/>
      <c r="K100" s="133" t="s">
        <v>327</v>
      </c>
      <c r="L100" s="134" t="s">
        <v>573</v>
      </c>
      <c r="M100" s="135" t="s">
        <v>591</v>
      </c>
      <c r="N100" s="135"/>
    </row>
    <row r="101" spans="1:14" ht="15" thickBot="1" x14ac:dyDescent="0.35">
      <c r="A101" s="130" t="s">
        <v>175</v>
      </c>
      <c r="B101" s="130" t="s">
        <v>592</v>
      </c>
      <c r="C101" s="130"/>
      <c r="D101" s="116" t="s">
        <v>593</v>
      </c>
      <c r="E101" s="116"/>
      <c r="F101" s="131" t="s">
        <v>594</v>
      </c>
      <c r="G101" s="131"/>
      <c r="H101" s="131" t="s">
        <v>469</v>
      </c>
      <c r="I101" s="132">
        <v>35271</v>
      </c>
      <c r="J101" s="132"/>
      <c r="K101" s="133" t="s">
        <v>523</v>
      </c>
      <c r="L101" s="134" t="s">
        <v>573</v>
      </c>
      <c r="M101" s="135" t="s">
        <v>595</v>
      </c>
      <c r="N101" s="135"/>
    </row>
    <row r="102" spans="1:14" ht="15" thickBot="1" x14ac:dyDescent="0.35">
      <c r="A102" s="130" t="s">
        <v>175</v>
      </c>
      <c r="B102" s="130" t="s">
        <v>596</v>
      </c>
      <c r="C102" s="130"/>
      <c r="D102" s="116" t="s">
        <v>597</v>
      </c>
      <c r="E102" s="116"/>
      <c r="F102" s="131" t="s">
        <v>598</v>
      </c>
      <c r="G102" s="131"/>
      <c r="H102" s="131" t="s">
        <v>469</v>
      </c>
      <c r="I102" s="132">
        <v>35315</v>
      </c>
      <c r="J102" s="132"/>
      <c r="K102" s="133" t="s">
        <v>252</v>
      </c>
      <c r="L102" s="134" t="s">
        <v>573</v>
      </c>
      <c r="M102" s="135" t="s">
        <v>599</v>
      </c>
      <c r="N102" s="135"/>
    </row>
    <row r="103" spans="1:14" ht="15" thickBot="1" x14ac:dyDescent="0.35">
      <c r="A103" s="130" t="s">
        <v>182</v>
      </c>
      <c r="B103" s="130" t="s">
        <v>600</v>
      </c>
      <c r="C103" s="130"/>
      <c r="D103" s="116" t="s">
        <v>601</v>
      </c>
      <c r="E103" s="116"/>
      <c r="F103" s="131" t="s">
        <v>602</v>
      </c>
      <c r="G103" s="131"/>
      <c r="H103" s="131" t="s">
        <v>469</v>
      </c>
      <c r="I103" s="132">
        <v>37261</v>
      </c>
      <c r="J103" s="132"/>
      <c r="K103" s="133" t="s">
        <v>374</v>
      </c>
      <c r="L103" s="134" t="s">
        <v>573</v>
      </c>
      <c r="M103" s="135"/>
      <c r="N103" s="135"/>
    </row>
    <row r="104" spans="1:14" ht="15" thickBot="1" x14ac:dyDescent="0.35">
      <c r="A104" s="130" t="s">
        <v>188</v>
      </c>
      <c r="B104" s="130" t="s">
        <v>603</v>
      </c>
      <c r="C104" s="130"/>
      <c r="D104" s="116" t="s">
        <v>604</v>
      </c>
      <c r="E104" s="116"/>
      <c r="F104" s="131" t="s">
        <v>605</v>
      </c>
      <c r="G104" s="131"/>
      <c r="H104" s="131" t="s">
        <v>469</v>
      </c>
      <c r="I104" s="132">
        <v>35448</v>
      </c>
      <c r="J104" s="132"/>
      <c r="K104" s="133" t="s">
        <v>327</v>
      </c>
      <c r="L104" s="134" t="s">
        <v>573</v>
      </c>
      <c r="M104" s="135" t="s">
        <v>606</v>
      </c>
      <c r="N104" s="135"/>
    </row>
    <row r="105" spans="1:14" ht="15" thickBot="1" x14ac:dyDescent="0.35">
      <c r="A105" s="130" t="s">
        <v>188</v>
      </c>
      <c r="B105" s="130" t="s">
        <v>607</v>
      </c>
      <c r="C105" s="130"/>
      <c r="D105" s="116" t="s">
        <v>608</v>
      </c>
      <c r="E105" s="116"/>
      <c r="F105" s="131" t="s">
        <v>609</v>
      </c>
      <c r="G105" s="131"/>
      <c r="H105" s="131" t="s">
        <v>469</v>
      </c>
      <c r="I105" s="132">
        <v>37410</v>
      </c>
      <c r="J105" s="132"/>
      <c r="K105" s="133" t="s">
        <v>420</v>
      </c>
      <c r="L105" s="134" t="s">
        <v>573</v>
      </c>
      <c r="M105" s="135" t="s">
        <v>610</v>
      </c>
      <c r="N105" s="135"/>
    </row>
    <row r="106" spans="1:14" s="109" customFormat="1" ht="15" thickBot="1" x14ac:dyDescent="0.35">
      <c r="A106" s="104"/>
      <c r="B106" s="104"/>
      <c r="C106" s="104"/>
      <c r="D106" s="105" t="s">
        <v>611</v>
      </c>
      <c r="E106" s="105"/>
      <c r="F106" s="105"/>
      <c r="G106" s="105"/>
      <c r="H106" s="105"/>
      <c r="I106" s="106"/>
      <c r="J106" s="106"/>
      <c r="K106" s="107"/>
      <c r="L106" s="107"/>
      <c r="M106" s="108"/>
      <c r="N106" s="108"/>
    </row>
    <row r="107" spans="1:14" ht="15" thickBot="1" x14ac:dyDescent="0.35">
      <c r="A107" s="130" t="s">
        <v>212</v>
      </c>
      <c r="B107" s="130" t="s">
        <v>612</v>
      </c>
      <c r="C107" s="130"/>
      <c r="D107" s="131" t="s">
        <v>613</v>
      </c>
      <c r="E107" s="131"/>
      <c r="F107" s="131" t="s">
        <v>614</v>
      </c>
      <c r="G107" s="131"/>
      <c r="H107" s="131" t="s">
        <v>469</v>
      </c>
      <c r="I107" s="132">
        <v>38909</v>
      </c>
      <c r="J107" s="132"/>
      <c r="K107" s="133" t="s">
        <v>420</v>
      </c>
      <c r="L107" s="134" t="s">
        <v>615</v>
      </c>
      <c r="M107" s="135" t="s">
        <v>616</v>
      </c>
      <c r="N107" s="135" t="s">
        <v>440</v>
      </c>
    </row>
    <row r="108" spans="1:14" ht="15" thickBot="1" x14ac:dyDescent="0.35">
      <c r="A108" s="130" t="s">
        <v>175</v>
      </c>
      <c r="B108" s="130" t="s">
        <v>617</v>
      </c>
      <c r="C108" s="130"/>
      <c r="D108" s="131" t="s">
        <v>618</v>
      </c>
      <c r="E108" s="131"/>
      <c r="F108" s="131" t="s">
        <v>619</v>
      </c>
      <c r="G108" s="131"/>
      <c r="H108" s="131" t="s">
        <v>469</v>
      </c>
      <c r="I108" s="132">
        <v>35951</v>
      </c>
      <c r="J108" s="132"/>
      <c r="K108" s="133" t="s">
        <v>327</v>
      </c>
      <c r="L108" s="134" t="s">
        <v>615</v>
      </c>
      <c r="M108" s="135" t="s">
        <v>620</v>
      </c>
      <c r="N108" s="135" t="s">
        <v>620</v>
      </c>
    </row>
    <row r="109" spans="1:14" ht="15" thickBot="1" x14ac:dyDescent="0.35">
      <c r="A109" s="130" t="s">
        <v>182</v>
      </c>
      <c r="B109" s="130" t="s">
        <v>621</v>
      </c>
      <c r="C109" s="130"/>
      <c r="D109" s="131" t="s">
        <v>622</v>
      </c>
      <c r="E109" s="131"/>
      <c r="F109" s="131" t="s">
        <v>623</v>
      </c>
      <c r="G109" s="131"/>
      <c r="H109" s="131" t="s">
        <v>469</v>
      </c>
      <c r="I109" s="132">
        <v>37042</v>
      </c>
      <c r="J109" s="132"/>
      <c r="K109" s="133" t="s">
        <v>210</v>
      </c>
      <c r="L109" s="134" t="s">
        <v>615</v>
      </c>
      <c r="M109" s="135" t="s">
        <v>624</v>
      </c>
      <c r="N109" s="135" t="s">
        <v>624</v>
      </c>
    </row>
    <row r="110" spans="1:14" ht="15" thickBot="1" x14ac:dyDescent="0.35">
      <c r="A110" s="130" t="s">
        <v>188</v>
      </c>
      <c r="B110" s="130" t="s">
        <v>625</v>
      </c>
      <c r="C110" s="130"/>
      <c r="D110" s="116" t="s">
        <v>626</v>
      </c>
      <c r="E110" s="116"/>
      <c r="F110" s="131" t="s">
        <v>627</v>
      </c>
      <c r="G110" s="131"/>
      <c r="H110" s="131" t="s">
        <v>469</v>
      </c>
      <c r="I110" s="132">
        <v>37261</v>
      </c>
      <c r="J110" s="132"/>
      <c r="K110" s="133" t="s">
        <v>374</v>
      </c>
      <c r="L110" s="134" t="s">
        <v>615</v>
      </c>
      <c r="M110" s="135" t="s">
        <v>628</v>
      </c>
      <c r="N110" s="135"/>
    </row>
    <row r="111" spans="1:14" ht="15" thickBot="1" x14ac:dyDescent="0.35">
      <c r="A111" s="130" t="s">
        <v>192</v>
      </c>
      <c r="B111" s="130" t="s">
        <v>629</v>
      </c>
      <c r="C111" s="130"/>
      <c r="D111" s="131" t="s">
        <v>630</v>
      </c>
      <c r="E111" s="131"/>
      <c r="F111" s="131" t="s">
        <v>631</v>
      </c>
      <c r="G111" s="131"/>
      <c r="H111" s="131" t="s">
        <v>469</v>
      </c>
      <c r="I111" s="132">
        <v>34834</v>
      </c>
      <c r="J111" s="132"/>
      <c r="K111" s="133" t="s">
        <v>632</v>
      </c>
      <c r="L111" s="134" t="s">
        <v>615</v>
      </c>
      <c r="M111" s="135" t="s">
        <v>633</v>
      </c>
      <c r="N111" s="135"/>
    </row>
    <row r="112" spans="1:14" ht="15" thickBot="1" x14ac:dyDescent="0.35">
      <c r="A112" s="130" t="s">
        <v>197</v>
      </c>
      <c r="B112" s="130" t="s">
        <v>634</v>
      </c>
      <c r="C112" s="130"/>
      <c r="D112" s="131" t="s">
        <v>635</v>
      </c>
      <c r="E112" s="131"/>
      <c r="F112" s="131" t="s">
        <v>636</v>
      </c>
      <c r="G112" s="131"/>
      <c r="H112" s="131" t="s">
        <v>469</v>
      </c>
      <c r="I112" s="132">
        <v>35217</v>
      </c>
      <c r="J112" s="132"/>
      <c r="K112" s="133" t="s">
        <v>294</v>
      </c>
      <c r="L112" s="134" t="s">
        <v>615</v>
      </c>
      <c r="M112" s="135" t="s">
        <v>637</v>
      </c>
      <c r="N112" s="135"/>
    </row>
    <row r="113" spans="1:14" ht="15" thickBot="1" x14ac:dyDescent="0.35">
      <c r="A113" s="130" t="s">
        <v>202</v>
      </c>
      <c r="B113" s="130" t="s">
        <v>638</v>
      </c>
      <c r="C113" s="130"/>
      <c r="D113" s="131" t="s">
        <v>639</v>
      </c>
      <c r="E113" s="131"/>
      <c r="F113" s="131" t="s">
        <v>640</v>
      </c>
      <c r="G113" s="131"/>
      <c r="H113" s="131" t="s">
        <v>469</v>
      </c>
      <c r="I113" s="132">
        <v>37339</v>
      </c>
      <c r="J113" s="132"/>
      <c r="K113" s="133" t="s">
        <v>179</v>
      </c>
      <c r="L113" s="134" t="s">
        <v>615</v>
      </c>
      <c r="M113" s="135" t="s">
        <v>440</v>
      </c>
      <c r="N113" s="135" t="s">
        <v>440</v>
      </c>
    </row>
    <row r="114" spans="1:14" ht="15" thickBot="1" x14ac:dyDescent="0.35">
      <c r="A114" s="130" t="s">
        <v>207</v>
      </c>
      <c r="B114" s="130" t="s">
        <v>641</v>
      </c>
      <c r="C114" s="130"/>
      <c r="D114" s="131" t="s">
        <v>642</v>
      </c>
      <c r="E114" s="131"/>
      <c r="F114" s="131" t="s">
        <v>643</v>
      </c>
      <c r="G114" s="131"/>
      <c r="H114" s="131" t="s">
        <v>469</v>
      </c>
      <c r="I114" s="132">
        <v>36390</v>
      </c>
      <c r="J114" s="132"/>
      <c r="K114" s="133" t="s">
        <v>644</v>
      </c>
      <c r="L114" s="134" t="s">
        <v>615</v>
      </c>
      <c r="M114" s="135" t="s">
        <v>645</v>
      </c>
      <c r="N114" s="135"/>
    </row>
    <row r="115" spans="1:14" s="109" customFormat="1" ht="15" thickBot="1" x14ac:dyDescent="0.35">
      <c r="A115" s="104"/>
      <c r="B115" s="104"/>
      <c r="C115" s="104"/>
      <c r="D115" s="105" t="s">
        <v>646</v>
      </c>
      <c r="E115" s="105"/>
      <c r="F115" s="105"/>
      <c r="G115" s="105"/>
      <c r="H115" s="105"/>
      <c r="I115" s="106"/>
      <c r="J115" s="106"/>
      <c r="K115" s="107"/>
      <c r="L115" s="107"/>
      <c r="M115" s="108"/>
      <c r="N115" s="108"/>
    </row>
    <row r="116" spans="1:14" ht="15" thickBot="1" x14ac:dyDescent="0.35">
      <c r="A116" s="130" t="s">
        <v>212</v>
      </c>
      <c r="B116" s="130" t="s">
        <v>647</v>
      </c>
      <c r="C116" s="130"/>
      <c r="D116" s="131" t="s">
        <v>648</v>
      </c>
      <c r="E116" s="131"/>
      <c r="F116" s="131" t="s">
        <v>649</v>
      </c>
      <c r="G116" s="131"/>
      <c r="H116" s="131" t="s">
        <v>469</v>
      </c>
      <c r="I116" s="132">
        <v>35878</v>
      </c>
      <c r="J116" s="132"/>
      <c r="K116" s="133" t="s">
        <v>463</v>
      </c>
      <c r="L116" s="134" t="s">
        <v>615</v>
      </c>
      <c r="M116" s="135" t="s">
        <v>650</v>
      </c>
      <c r="N116" s="135" t="s">
        <v>650</v>
      </c>
    </row>
    <row r="117" spans="1:14" ht="15" thickBot="1" x14ac:dyDescent="0.35">
      <c r="A117" s="130" t="s">
        <v>175</v>
      </c>
      <c r="B117" s="130" t="s">
        <v>651</v>
      </c>
      <c r="C117" s="130"/>
      <c r="D117" s="131" t="s">
        <v>492</v>
      </c>
      <c r="E117" s="131"/>
      <c r="F117" s="131" t="s">
        <v>493</v>
      </c>
      <c r="G117" s="131"/>
      <c r="H117" s="131" t="s">
        <v>469</v>
      </c>
      <c r="I117" s="132">
        <v>37354</v>
      </c>
      <c r="J117" s="132"/>
      <c r="K117" s="133" t="s">
        <v>205</v>
      </c>
      <c r="L117" s="134" t="s">
        <v>615</v>
      </c>
      <c r="M117" s="135" t="s">
        <v>652</v>
      </c>
      <c r="N117" s="135" t="s">
        <v>620</v>
      </c>
    </row>
    <row r="118" spans="1:14" ht="15" thickBot="1" x14ac:dyDescent="0.35">
      <c r="A118" s="130" t="s">
        <v>182</v>
      </c>
      <c r="B118" s="130" t="s">
        <v>653</v>
      </c>
      <c r="C118" s="130"/>
      <c r="D118" s="131" t="s">
        <v>554</v>
      </c>
      <c r="E118" s="131"/>
      <c r="F118" s="131" t="s">
        <v>654</v>
      </c>
      <c r="G118" s="131"/>
      <c r="H118" s="131" t="s">
        <v>469</v>
      </c>
      <c r="I118" s="132">
        <v>36444</v>
      </c>
      <c r="J118" s="132"/>
      <c r="K118" s="133" t="s">
        <v>210</v>
      </c>
      <c r="L118" s="134" t="s">
        <v>615</v>
      </c>
      <c r="M118" s="135" t="s">
        <v>655</v>
      </c>
      <c r="N118" s="135"/>
    </row>
    <row r="119" spans="1:14" ht="15" thickBot="1" x14ac:dyDescent="0.35">
      <c r="A119" s="130" t="s">
        <v>188</v>
      </c>
      <c r="B119" s="130" t="s">
        <v>656</v>
      </c>
      <c r="C119" s="130"/>
      <c r="D119" s="131" t="s">
        <v>657</v>
      </c>
      <c r="E119" s="131"/>
      <c r="F119" s="131" t="s">
        <v>658</v>
      </c>
      <c r="G119" s="131"/>
      <c r="H119" s="131" t="s">
        <v>469</v>
      </c>
      <c r="I119" s="132">
        <v>37001</v>
      </c>
      <c r="J119" s="132"/>
      <c r="K119" s="133" t="s">
        <v>350</v>
      </c>
      <c r="L119" s="134" t="s">
        <v>615</v>
      </c>
      <c r="M119" s="135" t="s">
        <v>659</v>
      </c>
      <c r="N119" s="135"/>
    </row>
    <row r="120" spans="1:14" ht="15" thickBot="1" x14ac:dyDescent="0.35">
      <c r="A120" s="130" t="s">
        <v>192</v>
      </c>
      <c r="B120" s="130" t="s">
        <v>660</v>
      </c>
      <c r="C120" s="130"/>
      <c r="D120" s="131" t="s">
        <v>661</v>
      </c>
      <c r="E120" s="131"/>
      <c r="F120" s="131" t="s">
        <v>662</v>
      </c>
      <c r="G120" s="131"/>
      <c r="H120" s="131" t="s">
        <v>469</v>
      </c>
      <c r="I120" s="132">
        <v>34482</v>
      </c>
      <c r="J120" s="132"/>
      <c r="K120" s="133" t="s">
        <v>663</v>
      </c>
      <c r="L120" s="134" t="s">
        <v>615</v>
      </c>
      <c r="M120" s="135" t="s">
        <v>664</v>
      </c>
      <c r="N120" s="135"/>
    </row>
    <row r="121" spans="1:14" ht="15" thickBot="1" x14ac:dyDescent="0.35">
      <c r="A121" s="130" t="s">
        <v>197</v>
      </c>
      <c r="B121" s="130" t="s">
        <v>665</v>
      </c>
      <c r="C121" s="130"/>
      <c r="D121" s="131" t="s">
        <v>666</v>
      </c>
      <c r="E121" s="131"/>
      <c r="F121" s="131" t="s">
        <v>667</v>
      </c>
      <c r="G121" s="131"/>
      <c r="H121" s="131" t="s">
        <v>469</v>
      </c>
      <c r="I121" s="132">
        <v>36310</v>
      </c>
      <c r="J121" s="132"/>
      <c r="K121" s="133" t="s">
        <v>210</v>
      </c>
      <c r="L121" s="134" t="s">
        <v>615</v>
      </c>
      <c r="M121" s="135" t="s">
        <v>459</v>
      </c>
      <c r="N121" s="135" t="s">
        <v>459</v>
      </c>
    </row>
    <row r="122" spans="1:14" ht="15" thickBot="1" x14ac:dyDescent="0.35">
      <c r="A122" s="130" t="s">
        <v>202</v>
      </c>
      <c r="B122" s="130" t="s">
        <v>668</v>
      </c>
      <c r="C122" s="130"/>
      <c r="D122" s="131" t="s">
        <v>669</v>
      </c>
      <c r="E122" s="131"/>
      <c r="F122" s="131" t="s">
        <v>670</v>
      </c>
      <c r="G122" s="131"/>
      <c r="H122" s="131" t="s">
        <v>469</v>
      </c>
      <c r="I122" s="132">
        <v>35805</v>
      </c>
      <c r="J122" s="132"/>
      <c r="K122" s="133" t="s">
        <v>238</v>
      </c>
      <c r="L122" s="134" t="s">
        <v>615</v>
      </c>
      <c r="M122" s="135" t="s">
        <v>671</v>
      </c>
      <c r="N122" s="135" t="s">
        <v>672</v>
      </c>
    </row>
    <row r="123" spans="1:14" ht="15" thickBot="1" x14ac:dyDescent="0.35">
      <c r="A123" s="130" t="s">
        <v>207</v>
      </c>
      <c r="B123" s="130" t="s">
        <v>673</v>
      </c>
      <c r="C123" s="130"/>
      <c r="D123" s="131" t="s">
        <v>467</v>
      </c>
      <c r="E123" s="131"/>
      <c r="F123" s="131" t="s">
        <v>468</v>
      </c>
      <c r="G123" s="131"/>
      <c r="H123" s="131" t="s">
        <v>469</v>
      </c>
      <c r="I123" s="132">
        <v>37162</v>
      </c>
      <c r="J123" s="132"/>
      <c r="K123" s="133" t="s">
        <v>179</v>
      </c>
      <c r="L123" s="134" t="s">
        <v>615</v>
      </c>
      <c r="M123" s="135" t="s">
        <v>664</v>
      </c>
      <c r="N123" s="135" t="s">
        <v>416</v>
      </c>
    </row>
    <row r="124" spans="1:14" s="109" customFormat="1" ht="15" thickBot="1" x14ac:dyDescent="0.35">
      <c r="A124" s="104"/>
      <c r="B124" s="104"/>
      <c r="C124" s="104"/>
      <c r="D124" s="105" t="s">
        <v>674</v>
      </c>
      <c r="E124" s="105"/>
      <c r="F124" s="105"/>
      <c r="G124" s="105"/>
      <c r="H124" s="105"/>
      <c r="I124" s="106"/>
      <c r="J124" s="106"/>
      <c r="K124" s="107"/>
      <c r="L124" s="107"/>
      <c r="M124" s="108"/>
      <c r="N124" s="108"/>
    </row>
    <row r="125" spans="1:14" ht="15" thickBot="1" x14ac:dyDescent="0.35">
      <c r="A125" s="130" t="s">
        <v>212</v>
      </c>
      <c r="B125" s="130" t="s">
        <v>675</v>
      </c>
      <c r="C125" s="130"/>
      <c r="D125" s="131" t="s">
        <v>676</v>
      </c>
      <c r="E125" s="131"/>
      <c r="F125" s="131" t="s">
        <v>677</v>
      </c>
      <c r="G125" s="131"/>
      <c r="H125" s="131" t="s">
        <v>469</v>
      </c>
      <c r="I125" s="132">
        <v>35889</v>
      </c>
      <c r="J125" s="132"/>
      <c r="K125" s="133" t="s">
        <v>294</v>
      </c>
      <c r="L125" s="134" t="s">
        <v>678</v>
      </c>
      <c r="M125" s="135">
        <v>1.88</v>
      </c>
      <c r="N125" s="135">
        <v>1.78</v>
      </c>
    </row>
    <row r="126" spans="1:14" s="143" customFormat="1" ht="15" thickBot="1" x14ac:dyDescent="0.35">
      <c r="A126" s="136" t="s">
        <v>175</v>
      </c>
      <c r="B126" s="136" t="s">
        <v>679</v>
      </c>
      <c r="C126" s="136"/>
      <c r="D126" s="138" t="s">
        <v>680</v>
      </c>
      <c r="E126" s="138"/>
      <c r="F126" s="138" t="s">
        <v>681</v>
      </c>
      <c r="G126" s="138"/>
      <c r="H126" s="138" t="s">
        <v>469</v>
      </c>
      <c r="I126" s="139">
        <v>39155</v>
      </c>
      <c r="J126" s="139"/>
      <c r="K126" s="140" t="s">
        <v>327</v>
      </c>
      <c r="L126" s="134" t="s">
        <v>678</v>
      </c>
      <c r="M126" s="142" t="s">
        <v>682</v>
      </c>
      <c r="N126" s="142" t="s">
        <v>683</v>
      </c>
    </row>
    <row r="127" spans="1:14" ht="15" thickBot="1" x14ac:dyDescent="0.35">
      <c r="A127" s="130" t="s">
        <v>182</v>
      </c>
      <c r="B127" s="130" t="s">
        <v>684</v>
      </c>
      <c r="C127" s="130"/>
      <c r="D127" s="131" t="s">
        <v>685</v>
      </c>
      <c r="E127" s="131"/>
      <c r="F127" s="131" t="s">
        <v>686</v>
      </c>
      <c r="G127" s="131"/>
      <c r="H127" s="131" t="s">
        <v>469</v>
      </c>
      <c r="I127" s="132">
        <v>37490</v>
      </c>
      <c r="J127" s="132"/>
      <c r="K127" s="133" t="s">
        <v>687</v>
      </c>
      <c r="L127" s="134" t="s">
        <v>678</v>
      </c>
      <c r="M127" s="135">
        <v>1.88</v>
      </c>
      <c r="N127" s="135">
        <v>1.81</v>
      </c>
    </row>
    <row r="128" spans="1:14" ht="15" thickBot="1" x14ac:dyDescent="0.35">
      <c r="A128" s="130" t="s">
        <v>188</v>
      </c>
      <c r="B128" s="130" t="s">
        <v>688</v>
      </c>
      <c r="C128" s="130"/>
      <c r="D128" s="131" t="s">
        <v>622</v>
      </c>
      <c r="E128" s="131"/>
      <c r="F128" s="131" t="s">
        <v>609</v>
      </c>
      <c r="G128" s="131"/>
      <c r="H128" s="131" t="s">
        <v>469</v>
      </c>
      <c r="I128" s="132">
        <v>33624</v>
      </c>
      <c r="J128" s="132"/>
      <c r="K128" s="133" t="s">
        <v>689</v>
      </c>
      <c r="L128" s="134" t="s">
        <v>678</v>
      </c>
      <c r="M128" s="135">
        <v>1.97</v>
      </c>
      <c r="N128" s="135">
        <v>1.85</v>
      </c>
    </row>
    <row r="129" spans="1:14" ht="15" thickBot="1" x14ac:dyDescent="0.35">
      <c r="A129" s="130" t="s">
        <v>192</v>
      </c>
      <c r="B129" s="130" t="s">
        <v>690</v>
      </c>
      <c r="C129" s="130"/>
      <c r="D129" s="131" t="s">
        <v>691</v>
      </c>
      <c r="E129" s="131"/>
      <c r="F129" s="131" t="s">
        <v>692</v>
      </c>
      <c r="G129" s="131"/>
      <c r="H129" s="131" t="s">
        <v>469</v>
      </c>
      <c r="I129" s="132">
        <v>36540</v>
      </c>
      <c r="J129" s="132"/>
      <c r="K129" s="133" t="s">
        <v>693</v>
      </c>
      <c r="L129" s="134" t="s">
        <v>678</v>
      </c>
      <c r="M129" s="135">
        <v>1.88</v>
      </c>
      <c r="N129" s="135">
        <v>1.88</v>
      </c>
    </row>
    <row r="130" spans="1:14" ht="15" thickBot="1" x14ac:dyDescent="0.35">
      <c r="A130" s="130" t="s">
        <v>197</v>
      </c>
      <c r="B130" s="130" t="s">
        <v>694</v>
      </c>
      <c r="C130" s="130"/>
      <c r="D130" s="131" t="s">
        <v>695</v>
      </c>
      <c r="E130" s="131"/>
      <c r="F130" s="131" t="s">
        <v>696</v>
      </c>
      <c r="G130" s="131"/>
      <c r="H130" s="131" t="s">
        <v>469</v>
      </c>
      <c r="I130" s="132">
        <v>34500</v>
      </c>
      <c r="J130" s="132"/>
      <c r="K130" s="133" t="s">
        <v>697</v>
      </c>
      <c r="L130" s="134" t="s">
        <v>678</v>
      </c>
      <c r="M130" s="135">
        <v>1.99</v>
      </c>
      <c r="N130" s="135">
        <v>1.91</v>
      </c>
    </row>
    <row r="131" spans="1:14" ht="15" thickBot="1" x14ac:dyDescent="0.35">
      <c r="A131" s="130" t="s">
        <v>202</v>
      </c>
      <c r="B131" s="130" t="s">
        <v>698</v>
      </c>
      <c r="C131" s="130"/>
      <c r="D131" s="131" t="s">
        <v>699</v>
      </c>
      <c r="E131" s="131"/>
      <c r="F131" s="131" t="s">
        <v>700</v>
      </c>
      <c r="G131" s="131"/>
      <c r="H131" s="131" t="s">
        <v>469</v>
      </c>
      <c r="I131" s="132">
        <v>38881</v>
      </c>
      <c r="J131" s="132"/>
      <c r="K131" s="133" t="s">
        <v>238</v>
      </c>
      <c r="L131" s="134" t="s">
        <v>678</v>
      </c>
      <c r="M131" s="135">
        <v>1.96</v>
      </c>
      <c r="N131" s="135"/>
    </row>
    <row r="132" spans="1:14" ht="15" thickBot="1" x14ac:dyDescent="0.35">
      <c r="A132" s="130" t="s">
        <v>207</v>
      </c>
      <c r="B132" s="130" t="s">
        <v>701</v>
      </c>
      <c r="C132" s="130"/>
      <c r="D132" s="131" t="s">
        <v>702</v>
      </c>
      <c r="E132" s="131"/>
      <c r="F132" s="131" t="s">
        <v>703</v>
      </c>
      <c r="G132" s="131"/>
      <c r="H132" s="131" t="s">
        <v>469</v>
      </c>
      <c r="I132" s="132">
        <v>38559</v>
      </c>
      <c r="J132" s="132"/>
      <c r="K132" s="133" t="s">
        <v>210</v>
      </c>
      <c r="L132" s="134" t="s">
        <v>678</v>
      </c>
      <c r="M132" s="135">
        <v>1.98</v>
      </c>
      <c r="N132" s="135"/>
    </row>
  </sheetData>
  <hyperlinks>
    <hyperlink ref="D132" r:id="rId1" display="https://worldathletics.org/athletes/serbia/angelina-topi%C4%87-14841858" xr:uid="{721DC9F5-BE35-4598-B25E-94933DD432B2}"/>
    <hyperlink ref="D130" r:id="rId2" display="https://worldathletics.org/athletes/ukraine/kateryna-tabashnyk-14426901" xr:uid="{03FD0D28-F6DA-477A-A825-6CB1EDC2B9F0}"/>
    <hyperlink ref="D131" r:id="rId3" display="https://worldathletics.org/athletes/netherlands/britt-weerman-14829644" xr:uid="{EA75559D-15C7-4AC9-AFA6-D385FF7FA305}"/>
    <hyperlink ref="D129" r:id="rId4" display="https://worldathletics.org/athletes/japan/nagisa-takahashi-14803138" xr:uid="{234B5792-C9FB-4A9A-A60F-B9D4158636BC}"/>
    <hyperlink ref="D127" r:id="rId5" display="https://worldathletics.org/athletes/spain/una-stancev-14833455" xr:uid="{9E0ECADB-DDFE-4E3C-84FE-10EFA5C33B83}"/>
    <hyperlink ref="D125" r:id="rId6" display="https://worldathletics.org/athletes/hungary/fedra-fekete-14509669" xr:uid="{C993408B-FA3C-429D-BD56-A991E39F4E10}"/>
    <hyperlink ref="D103" r:id="rId7" xr:uid="{0277FD1D-5C45-4B9F-8074-682524DFDC56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5B2B7-6C93-497C-B620-E2E7CA9C7997}">
  <dimension ref="A1"/>
  <sheetViews>
    <sheetView workbookViewId="0">
      <selection activeCell="M138" sqref="M138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F8977-6A03-4FED-A7F3-C8612F2DC314}">
  <dimension ref="A1:M22"/>
  <sheetViews>
    <sheetView zoomScaleNormal="100" workbookViewId="0">
      <selection activeCell="E29" sqref="E29"/>
    </sheetView>
  </sheetViews>
  <sheetFormatPr defaultColWidth="18.6640625" defaultRowHeight="14.4" x14ac:dyDescent="0.3"/>
  <cols>
    <col min="1" max="6" width="18.6640625" style="25"/>
    <col min="7" max="7" width="7.5546875" style="25" customWidth="1"/>
    <col min="8" max="16384" width="18.6640625" style="25"/>
  </cols>
  <sheetData>
    <row r="1" spans="1:13" ht="34.200000000000003" thickBot="1" x14ac:dyDescent="0.35">
      <c r="A1" s="5" t="s">
        <v>133</v>
      </c>
    </row>
    <row r="2" spans="1:13" ht="29.4" thickBot="1" x14ac:dyDescent="0.35">
      <c r="A2" s="26" t="s">
        <v>27</v>
      </c>
      <c r="B2" s="27"/>
      <c r="C2" s="27"/>
      <c r="D2" s="27"/>
      <c r="E2" s="27"/>
      <c r="F2" s="27"/>
      <c r="H2" s="28" t="s">
        <v>126</v>
      </c>
      <c r="I2" s="28"/>
      <c r="J2" s="29"/>
      <c r="K2" s="29"/>
      <c r="L2" s="30"/>
      <c r="M2" s="30"/>
    </row>
    <row r="3" spans="1:13" x14ac:dyDescent="0.3">
      <c r="A3" s="31" t="s">
        <v>22</v>
      </c>
      <c r="B3" s="32" t="s">
        <v>23</v>
      </c>
      <c r="C3" s="33" t="s">
        <v>24</v>
      </c>
      <c r="D3" s="34" t="s">
        <v>25</v>
      </c>
      <c r="E3" s="35" t="s">
        <v>26</v>
      </c>
      <c r="F3" s="36" t="s">
        <v>128</v>
      </c>
      <c r="H3" s="37" t="s">
        <v>118</v>
      </c>
      <c r="I3" s="31" t="s">
        <v>9</v>
      </c>
      <c r="J3" s="32" t="s">
        <v>10</v>
      </c>
      <c r="K3" s="33" t="s">
        <v>11</v>
      </c>
      <c r="L3" s="34" t="s">
        <v>12</v>
      </c>
      <c r="M3" s="36" t="s">
        <v>100</v>
      </c>
    </row>
    <row r="4" spans="1:13" ht="15" thickBot="1" x14ac:dyDescent="0.35">
      <c r="A4" s="38" t="s">
        <v>38</v>
      </c>
      <c r="B4" s="39" t="s">
        <v>106</v>
      </c>
      <c r="C4" s="40" t="s">
        <v>68</v>
      </c>
      <c r="D4" s="41" t="s">
        <v>58</v>
      </c>
      <c r="E4" s="42" t="s">
        <v>8</v>
      </c>
      <c r="F4" s="43" t="s">
        <v>37</v>
      </c>
      <c r="H4" s="44" t="s">
        <v>119</v>
      </c>
      <c r="I4" s="38" t="s">
        <v>7</v>
      </c>
      <c r="J4" s="39" t="s">
        <v>55</v>
      </c>
      <c r="K4" s="40" t="s">
        <v>36</v>
      </c>
      <c r="L4" s="41" t="s">
        <v>75</v>
      </c>
      <c r="M4" s="43" t="s">
        <v>114</v>
      </c>
    </row>
    <row r="5" spans="1:13" x14ac:dyDescent="0.3">
      <c r="A5" s="45" t="s">
        <v>83</v>
      </c>
      <c r="B5" s="45" t="s">
        <v>93</v>
      </c>
      <c r="C5" s="45" t="s">
        <v>93</v>
      </c>
      <c r="D5" s="45" t="s">
        <v>93</v>
      </c>
      <c r="E5" s="45" t="s">
        <v>86</v>
      </c>
      <c r="F5" s="45" t="s">
        <v>30</v>
      </c>
      <c r="H5" s="45" t="s">
        <v>122</v>
      </c>
      <c r="I5" s="45" t="s">
        <v>32</v>
      </c>
      <c r="J5" s="45" t="s">
        <v>34</v>
      </c>
      <c r="K5" s="45" t="s">
        <v>28</v>
      </c>
      <c r="L5" s="45" t="s">
        <v>76</v>
      </c>
      <c r="M5" s="45" t="s">
        <v>115</v>
      </c>
    </row>
    <row r="6" spans="1:13" x14ac:dyDescent="0.3">
      <c r="A6" s="46" t="s">
        <v>84</v>
      </c>
      <c r="B6" s="46" t="s">
        <v>39</v>
      </c>
      <c r="C6" s="46" t="s">
        <v>39</v>
      </c>
      <c r="D6" s="46" t="s">
        <v>39</v>
      </c>
      <c r="E6" s="46" t="s">
        <v>85</v>
      </c>
      <c r="F6" s="46" t="s">
        <v>45</v>
      </c>
      <c r="H6" s="46" t="s">
        <v>123</v>
      </c>
      <c r="I6" s="46" t="s">
        <v>56</v>
      </c>
      <c r="J6" s="46" t="s">
        <v>53</v>
      </c>
      <c r="K6" s="46" t="s">
        <v>40</v>
      </c>
      <c r="L6" s="46" t="s">
        <v>66</v>
      </c>
      <c r="M6" s="46" t="s">
        <v>116</v>
      </c>
    </row>
    <row r="7" spans="1:13" x14ac:dyDescent="0.3">
      <c r="A7" s="47" t="s">
        <v>93</v>
      </c>
      <c r="B7" s="48" t="s">
        <v>73</v>
      </c>
      <c r="C7" s="48" t="s">
        <v>73</v>
      </c>
      <c r="D7" s="48" t="s">
        <v>73</v>
      </c>
      <c r="E7" s="48" t="s">
        <v>87</v>
      </c>
      <c r="F7" s="48" t="s">
        <v>31</v>
      </c>
      <c r="H7" s="48" t="s">
        <v>120</v>
      </c>
      <c r="I7" s="48" t="s">
        <v>33</v>
      </c>
      <c r="J7" s="48" t="s">
        <v>35</v>
      </c>
      <c r="K7" s="48" t="s">
        <v>29</v>
      </c>
      <c r="L7" s="48" t="s">
        <v>64</v>
      </c>
      <c r="M7" s="47" t="s">
        <v>115</v>
      </c>
    </row>
    <row r="8" spans="1:13" ht="15" thickBot="1" x14ac:dyDescent="0.35">
      <c r="A8" s="46" t="s">
        <v>39</v>
      </c>
      <c r="B8" s="46" t="s">
        <v>74</v>
      </c>
      <c r="C8" s="46" t="s">
        <v>74</v>
      </c>
      <c r="D8" s="46" t="s">
        <v>74</v>
      </c>
      <c r="E8" s="46" t="s">
        <v>88</v>
      </c>
      <c r="F8" s="46" t="s">
        <v>46</v>
      </c>
      <c r="H8" s="46" t="s">
        <v>124</v>
      </c>
      <c r="I8" s="49" t="s">
        <v>57</v>
      </c>
      <c r="J8" s="49" t="s">
        <v>54</v>
      </c>
      <c r="K8" s="46" t="s">
        <v>41</v>
      </c>
      <c r="L8" s="46" t="s">
        <v>65</v>
      </c>
      <c r="M8" s="46" t="s">
        <v>117</v>
      </c>
    </row>
    <row r="9" spans="1:13" x14ac:dyDescent="0.3">
      <c r="A9" s="48" t="s">
        <v>59</v>
      </c>
      <c r="B9" s="47" t="s">
        <v>64</v>
      </c>
      <c r="C9" s="47" t="s">
        <v>113</v>
      </c>
      <c r="D9" s="47" t="s">
        <v>77</v>
      </c>
      <c r="E9" s="48" t="s">
        <v>89</v>
      </c>
      <c r="F9" s="48" t="s">
        <v>31</v>
      </c>
      <c r="H9" s="47" t="s">
        <v>121</v>
      </c>
      <c r="I9" s="50"/>
      <c r="J9" s="50"/>
      <c r="K9" s="48" t="s">
        <v>29</v>
      </c>
      <c r="L9" s="48" t="s">
        <v>67</v>
      </c>
      <c r="M9" s="47" t="s">
        <v>115</v>
      </c>
    </row>
    <row r="10" spans="1:13" ht="15" thickBot="1" x14ac:dyDescent="0.35">
      <c r="A10" s="46" t="s">
        <v>60</v>
      </c>
      <c r="B10" s="46" t="s">
        <v>65</v>
      </c>
      <c r="C10" s="46" t="s">
        <v>111</v>
      </c>
      <c r="D10" s="46" t="s">
        <v>80</v>
      </c>
      <c r="E10" s="46" t="s">
        <v>90</v>
      </c>
      <c r="F10" s="46" t="s">
        <v>47</v>
      </c>
      <c r="H10" s="49" t="s">
        <v>125</v>
      </c>
      <c r="I10" s="50"/>
      <c r="J10" s="50"/>
      <c r="K10" s="46" t="s">
        <v>42</v>
      </c>
      <c r="L10" s="46" t="s">
        <v>101</v>
      </c>
      <c r="M10" s="46" t="s">
        <v>127</v>
      </c>
    </row>
    <row r="11" spans="1:13" x14ac:dyDescent="0.3">
      <c r="A11" s="48" t="s">
        <v>61</v>
      </c>
      <c r="B11" s="48" t="s">
        <v>71</v>
      </c>
      <c r="C11" s="48" t="s">
        <v>69</v>
      </c>
      <c r="D11" s="48" t="s">
        <v>78</v>
      </c>
      <c r="E11" s="48" t="s">
        <v>91</v>
      </c>
      <c r="F11" s="48" t="s">
        <v>31</v>
      </c>
      <c r="H11" s="50"/>
      <c r="I11" s="50"/>
      <c r="J11" s="50"/>
      <c r="K11" s="48" t="s">
        <v>29</v>
      </c>
      <c r="L11" s="48" t="s">
        <v>67</v>
      </c>
      <c r="M11" s="47" t="s">
        <v>112</v>
      </c>
    </row>
    <row r="12" spans="1:13" ht="15" thickBot="1" x14ac:dyDescent="0.35">
      <c r="A12" s="46" t="s">
        <v>103</v>
      </c>
      <c r="B12" s="46" t="s">
        <v>72</v>
      </c>
      <c r="C12" s="46" t="s">
        <v>70</v>
      </c>
      <c r="D12" s="46" t="s">
        <v>81</v>
      </c>
      <c r="E12" s="46" t="s">
        <v>92</v>
      </c>
      <c r="F12" s="46" t="s">
        <v>48</v>
      </c>
      <c r="H12" s="50"/>
      <c r="I12" s="50"/>
      <c r="J12" s="50"/>
      <c r="K12" s="46" t="s">
        <v>43</v>
      </c>
      <c r="L12" s="49" t="s">
        <v>102</v>
      </c>
      <c r="M12" s="49" t="s">
        <v>111</v>
      </c>
    </row>
    <row r="13" spans="1:13" x14ac:dyDescent="0.3">
      <c r="A13" s="48" t="s">
        <v>107</v>
      </c>
      <c r="B13" s="48" t="s">
        <v>69</v>
      </c>
      <c r="C13" s="48" t="s">
        <v>94</v>
      </c>
      <c r="D13" s="48" t="s">
        <v>79</v>
      </c>
      <c r="E13" s="48" t="s">
        <v>93</v>
      </c>
      <c r="F13" s="48" t="s">
        <v>31</v>
      </c>
      <c r="H13" s="50"/>
      <c r="I13" s="50"/>
      <c r="J13" s="50"/>
      <c r="K13" s="48" t="s">
        <v>29</v>
      </c>
    </row>
    <row r="14" spans="1:13" ht="15" thickBot="1" x14ac:dyDescent="0.35">
      <c r="A14" s="46" t="s">
        <v>108</v>
      </c>
      <c r="B14" s="46" t="s">
        <v>70</v>
      </c>
      <c r="C14" s="46" t="s">
        <v>95</v>
      </c>
      <c r="D14" s="46" t="s">
        <v>82</v>
      </c>
      <c r="E14" s="46" t="s">
        <v>39</v>
      </c>
      <c r="F14" s="46" t="s">
        <v>49</v>
      </c>
      <c r="H14" s="50"/>
      <c r="I14" s="50"/>
      <c r="J14" s="50"/>
      <c r="K14" s="49" t="s">
        <v>44</v>
      </c>
    </row>
    <row r="15" spans="1:13" x14ac:dyDescent="0.3">
      <c r="A15" s="48" t="s">
        <v>104</v>
      </c>
      <c r="B15" s="48" t="s">
        <v>94</v>
      </c>
      <c r="C15" s="48" t="s">
        <v>62</v>
      </c>
      <c r="D15" s="48" t="s">
        <v>96</v>
      </c>
      <c r="E15" s="48" t="s">
        <v>83</v>
      </c>
      <c r="F15" s="48" t="s">
        <v>31</v>
      </c>
      <c r="H15" s="50"/>
      <c r="I15" s="50"/>
      <c r="J15" s="50"/>
      <c r="K15" s="50"/>
    </row>
    <row r="16" spans="1:13" x14ac:dyDescent="0.3">
      <c r="A16" s="46" t="s">
        <v>105</v>
      </c>
      <c r="B16" s="46" t="s">
        <v>95</v>
      </c>
      <c r="C16" s="46" t="s">
        <v>63</v>
      </c>
      <c r="D16" s="46" t="s">
        <v>97</v>
      </c>
      <c r="E16" s="46" t="s">
        <v>84</v>
      </c>
      <c r="F16" s="46" t="s">
        <v>50</v>
      </c>
      <c r="H16" s="50"/>
      <c r="I16" s="50"/>
      <c r="J16" s="50"/>
      <c r="K16" s="50"/>
    </row>
    <row r="17" spans="1:13" x14ac:dyDescent="0.3">
      <c r="A17" s="51" t="s">
        <v>110</v>
      </c>
      <c r="B17" s="48" t="s">
        <v>96</v>
      </c>
      <c r="C17" s="48"/>
      <c r="D17" s="48"/>
      <c r="E17" s="48" t="s">
        <v>98</v>
      </c>
      <c r="F17" s="48" t="s">
        <v>31</v>
      </c>
      <c r="H17" s="50"/>
      <c r="I17" s="50"/>
      <c r="J17" s="50"/>
      <c r="K17" s="50"/>
    </row>
    <row r="18" spans="1:13" x14ac:dyDescent="0.3">
      <c r="A18" s="51" t="s">
        <v>109</v>
      </c>
      <c r="B18" s="46" t="s">
        <v>97</v>
      </c>
      <c r="C18" s="46"/>
      <c r="D18" s="46"/>
      <c r="E18" s="46" t="s">
        <v>99</v>
      </c>
      <c r="F18" s="46" t="s">
        <v>51</v>
      </c>
      <c r="H18" s="50"/>
      <c r="I18" s="50"/>
      <c r="J18" s="50"/>
      <c r="K18" s="50"/>
    </row>
    <row r="19" spans="1:13" x14ac:dyDescent="0.3">
      <c r="A19" s="48" t="s">
        <v>112</v>
      </c>
      <c r="B19" s="48"/>
      <c r="C19" s="48"/>
      <c r="D19" s="48"/>
      <c r="E19" s="48"/>
      <c r="F19" s="48" t="s">
        <v>31</v>
      </c>
      <c r="H19" s="50"/>
      <c r="I19" s="50"/>
      <c r="J19" s="50"/>
      <c r="K19" s="50"/>
    </row>
    <row r="20" spans="1:13" x14ac:dyDescent="0.3">
      <c r="A20" s="46" t="s">
        <v>111</v>
      </c>
      <c r="B20" s="46"/>
      <c r="C20" s="46"/>
      <c r="D20" s="46"/>
      <c r="E20" s="46"/>
      <c r="F20" s="46" t="s">
        <v>52</v>
      </c>
      <c r="H20" s="50"/>
      <c r="I20" s="50"/>
      <c r="J20" s="50"/>
      <c r="K20" s="50"/>
    </row>
    <row r="21" spans="1:13" x14ac:dyDescent="0.3">
      <c r="A21" s="48" t="s">
        <v>115</v>
      </c>
      <c r="B21" s="48"/>
      <c r="C21" s="48"/>
      <c r="D21" s="48"/>
      <c r="E21" s="48"/>
      <c r="F21" s="48"/>
      <c r="H21" s="50"/>
      <c r="I21" s="50"/>
      <c r="J21" s="50"/>
      <c r="K21" s="50"/>
      <c r="L21" s="50"/>
      <c r="M21" s="50"/>
    </row>
    <row r="22" spans="1:13" ht="15" thickBot="1" x14ac:dyDescent="0.35">
      <c r="A22" s="49" t="s">
        <v>116</v>
      </c>
      <c r="B22" s="49"/>
      <c r="C22" s="49"/>
      <c r="D22" s="49"/>
      <c r="E22" s="49"/>
      <c r="F22" s="49"/>
      <c r="H22" s="50"/>
      <c r="I22" s="50"/>
      <c r="J22" s="50"/>
      <c r="K22" s="50"/>
      <c r="L22" s="50"/>
      <c r="M22" s="50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CRTT - Call Room</vt:lpstr>
      <vt:lpstr>ATHLETE CR</vt:lpstr>
      <vt:lpstr>START LIST</vt:lpstr>
      <vt:lpstr>MEETING RECORDS</vt:lpstr>
      <vt:lpstr>VEZE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ristov</dc:creator>
  <cp:lastModifiedBy>Marko Ristov</cp:lastModifiedBy>
  <cp:lastPrinted>2025-01-28T15:31:47Z</cp:lastPrinted>
  <dcterms:created xsi:type="dcterms:W3CDTF">2015-06-05T18:17:20Z</dcterms:created>
  <dcterms:modified xsi:type="dcterms:W3CDTF">2025-01-28T19:12:22Z</dcterms:modified>
</cp:coreProperties>
</file>